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95" yWindow="990" windowWidth="15180" windowHeight="12510" tabRatio="729" activeTab="0"/>
  </bookViews>
  <sheets>
    <sheet name="Deckblatt" sheetId="1" r:id="rId1"/>
    <sheet name="1.1-1.2 Bezüge Personal - SV" sheetId="2" r:id="rId2"/>
    <sheet name="Prüfung 1.1-1.2" sheetId="3" state="hidden" r:id="rId3"/>
    <sheet name="1.3 Reisekosten Personal" sheetId="4" r:id="rId4"/>
    <sheet name="Prüfung 1.3" sheetId="5" state="hidden" r:id="rId5"/>
    <sheet name="1.4 Ausgaben ex. Lehrgänge" sheetId="6" r:id="rId6"/>
    <sheet name="Prüfung 1.4" sheetId="7" state="hidden" r:id="rId7"/>
    <sheet name="2.1-2.4Unterhaltsgeld - SV TN" sheetId="8" r:id="rId8"/>
    <sheet name="Prüfung 2.1-2.4" sheetId="9" state="hidden" r:id="rId9"/>
    <sheet name="2.5-2.6 Fahrt-Unterkunftskosten" sheetId="10" r:id="rId10"/>
    <sheet name="Prüfung 2.5-2.6" sheetId="11" state="hidden" r:id="rId11"/>
    <sheet name="2.7 Kinderbetreuung" sheetId="12" r:id="rId12"/>
    <sheet name="Prüfung 2.7" sheetId="13" state="hidden" r:id="rId13"/>
    <sheet name="3.1 Verbrauchsgüter" sheetId="14" r:id="rId14"/>
    <sheet name="Prüfung 3.1" sheetId="15" state="hidden" r:id="rId15"/>
    <sheet name="3.2 Gegenstände Miete-Leasing" sheetId="16" r:id="rId16"/>
    <sheet name="Prüfung 3.2" sheetId="17" state="hidden" r:id="rId17"/>
    <sheet name="3.3 Abschreibung Gegenstände" sheetId="18" r:id="rId18"/>
    <sheet name="Prüfung 3.3" sheetId="19" state="hidden" r:id="rId19"/>
    <sheet name="4. Pauschale" sheetId="20" r:id="rId20"/>
    <sheet name="4. Prüfung Pauschale" sheetId="21" state="hidden" r:id="rId21"/>
    <sheet name="Durchschnittssätze" sheetId="22" state="hidden" r:id="rId22"/>
  </sheets>
  <definedNames>
    <definedName name="_xlnm.Print_Area" localSheetId="1">'1.1-1.2 Bezüge Personal - SV'!$A$1:$R$66</definedName>
    <definedName name="_xlnm.Print_Area" localSheetId="19">'4. Pauschale'!$A$1:$S$45</definedName>
    <definedName name="_xlnm.Print_Area" localSheetId="6">'Prüfung 1.4'!$A$1:$M$39</definedName>
    <definedName name="_xlnm.Print_Area" localSheetId="8">'Prüfung 2.1-2.4'!$A$1:$J$40</definedName>
    <definedName name="_xlnm.Print_Area" localSheetId="18">'Prüfung 3.3'!$A$1:$N$63</definedName>
  </definedNames>
  <calcPr fullCalcOnLoad="1"/>
</workbook>
</file>

<file path=xl/comments10.xml><?xml version="1.0" encoding="utf-8"?>
<comments xmlns="http://schemas.openxmlformats.org/spreadsheetml/2006/main">
  <authors>
    <author>Kissing, Bettina</author>
  </authors>
  <commentList>
    <comment ref="A9" authorId="0">
      <text>
        <r>
          <rPr>
            <b/>
            <sz val="9"/>
            <rFont val="Tahoma"/>
            <family val="2"/>
          </rPr>
          <t>Kissing, Bettina:</t>
        </r>
        <r>
          <rPr>
            <sz val="9"/>
            <rFont val="Tahoma"/>
            <family val="2"/>
          </rPr>
          <t xml:space="preserve">
tägli. Unterkunfts- und Verpflegungskosten bei auswärtigen Lehrgängen einschl. etwaiger Fahrtkosten.</t>
        </r>
      </text>
    </comment>
  </commentList>
</comments>
</file>

<file path=xl/comments14.xml><?xml version="1.0" encoding="utf-8"?>
<comments xmlns="http://schemas.openxmlformats.org/spreadsheetml/2006/main">
  <authors>
    <author>Kissing, Bettina</author>
  </authors>
  <commentList>
    <comment ref="B4" authorId="0">
      <text>
        <r>
          <rPr>
            <b/>
            <sz val="9"/>
            <rFont val="Tahoma"/>
            <family val="2"/>
          </rPr>
          <t>Kissing, Bettina:</t>
        </r>
        <r>
          <rPr>
            <sz val="9"/>
            <rFont val="Tahoma"/>
            <family val="2"/>
          </rPr>
          <t xml:space="preserve">
Bitte beachten Sie, dass seit Dezember 2010 nach gängiger Verwaltungspraxis Kosten für Kraftstoff, Wartungs- und Reparaturkosten etc. nicht mehr unter 3.1 anzusetzten sind und somit auch nicht mehr über Tankquittungen, Rechnungen etc. nachzuweisen sind, sondern zukünftig in 1.3 Fahrtkosten über die Wegstreckenentschädigung iHv. 0,30 € anzusetzten sind.
Vergabeverfahren beachten.</t>
        </r>
      </text>
    </comment>
    <comment ref="C4" authorId="0">
      <text>
        <r>
          <rPr>
            <b/>
            <sz val="9"/>
            <rFont val="Tahoma"/>
            <family val="2"/>
          </rPr>
          <t>Kissing, Bettina:</t>
        </r>
        <r>
          <rPr>
            <sz val="9"/>
            <rFont val="Tahoma"/>
            <family val="2"/>
          </rPr>
          <t xml:space="preserve">
Hier können z.B. auch wenn nach Teilnnehmeranzahl o.ä. kalkuliert wird, diese eingegeben werden. Bitte dann das Begründungsfeldfeld zur Erläuterung nutzen.</t>
        </r>
      </text>
    </comment>
    <comment ref="D4" authorId="0">
      <text>
        <r>
          <rPr>
            <b/>
            <sz val="9"/>
            <rFont val="Tahoma"/>
            <family val="2"/>
          </rPr>
          <t>Kissing, Bettina:</t>
        </r>
        <r>
          <rPr>
            <sz val="9"/>
            <rFont val="Tahoma"/>
            <family val="2"/>
          </rPr>
          <t xml:space="preserve">
Hier können auch Gesamtausgaben angegeben werden, z.B. 10,00 € * 12 Monate = 120,00 € Ausgaben. Dann bitte das Begründungsfeld zur Erläuterung des Rechenweges nutzten.</t>
        </r>
      </text>
    </comment>
  </commentList>
</comments>
</file>

<file path=xl/comments15.xml><?xml version="1.0" encoding="utf-8"?>
<comments xmlns="http://schemas.openxmlformats.org/spreadsheetml/2006/main">
  <authors>
    <author>kathrin.truemper</author>
  </authors>
  <commentList>
    <comment ref="G4" authorId="0">
      <text>
        <r>
          <rPr>
            <b/>
            <sz val="8"/>
            <rFont val="Tahoma"/>
            <family val="2"/>
          </rPr>
          <t>kathrin.truemper:</t>
        </r>
        <r>
          <rPr>
            <sz val="8"/>
            <rFont val="Tahoma"/>
            <family val="2"/>
          </rPr>
          <t xml:space="preserve">
wenn Projektbezug Nein, dann zuwendungsfähige Ausgaben auf Null setzen</t>
        </r>
      </text>
    </comment>
  </commentList>
</comments>
</file>

<file path=xl/comments16.xml><?xml version="1.0" encoding="utf-8"?>
<comments xmlns="http://schemas.openxmlformats.org/spreadsheetml/2006/main">
  <authors>
    <author> Ines.Splanemann</author>
    <author>bettina.kissing</author>
    <author>Kissing, Bettina</author>
  </authors>
  <commentList>
    <comment ref="B4" authorId="0">
      <text>
        <r>
          <rPr>
            <b/>
            <sz val="8"/>
            <rFont val="Tahoma"/>
            <family val="2"/>
          </rPr>
          <t xml:space="preserve"> Ines.Splanemann:</t>
        </r>
        <r>
          <rPr>
            <sz val="8"/>
            <rFont val="Tahoma"/>
            <family val="2"/>
          </rPr>
          <t xml:space="preserve">
inkl. Anzahl;
Bitte beachten Sie, dass seit Dezember 2010 nach gängiger Verwaltungspraxis Leasingkosten für PKWs nicht mehr unter 3.2 anzusetzten sind, sondern zukünftig in 1.3 Fahrtkosten über die Wegstreckenentschädigung iHv. 0,30 € anzusetzten sind.
Vergabefverfahren beachten.</t>
        </r>
      </text>
    </comment>
    <comment ref="D18" authorId="1">
      <text>
        <r>
          <rPr>
            <b/>
            <sz val="8"/>
            <rFont val="Tahoma"/>
            <family val="2"/>
          </rPr>
          <t>bettina.kissing:</t>
        </r>
        <r>
          <rPr>
            <sz val="8"/>
            <rFont val="Tahoma"/>
            <family val="2"/>
          </rPr>
          <t xml:space="preserve">
Angabe notwendig, wenn Gegenstand noch in anderen Projekten genutzt wird.
</t>
        </r>
      </text>
    </comment>
    <comment ref="E18" authorId="1">
      <text>
        <r>
          <rPr>
            <b/>
            <sz val="8"/>
            <rFont val="Tahoma"/>
            <family val="2"/>
          </rPr>
          <t>bettina.kissing:</t>
        </r>
        <r>
          <rPr>
            <sz val="8"/>
            <rFont val="Tahoma"/>
            <family val="2"/>
          </rPr>
          <t xml:space="preserve">
Angabe notwendig, wenn Gegenstand noch in anderen Projekten genutzt wird.
</t>
        </r>
      </text>
    </comment>
    <comment ref="H4" authorId="1">
      <text>
        <r>
          <rPr>
            <b/>
            <sz val="8"/>
            <rFont val="Tahoma"/>
            <family val="2"/>
          </rPr>
          <t>bettina.kissing:</t>
        </r>
        <r>
          <rPr>
            <sz val="8"/>
            <rFont val="Tahoma"/>
            <family val="2"/>
          </rPr>
          <t xml:space="preserve">
Wenn kein Umlageschlüssel verwendet wird, dann manuelle Eingabe der mtl. Ausgaben
</t>
        </r>
      </text>
    </comment>
    <comment ref="G4" authorId="2">
      <text>
        <r>
          <rPr>
            <b/>
            <sz val="9"/>
            <rFont val="Tahoma"/>
            <family val="2"/>
          </rPr>
          <t>Kissing, Bettina:</t>
        </r>
        <r>
          <rPr>
            <sz val="9"/>
            <rFont val="Tahoma"/>
            <family val="2"/>
          </rPr>
          <t xml:space="preserve">
Wenn zu 100 % im Projekt genutzt wird, dann bitte 100 % eintragen.</t>
        </r>
      </text>
    </comment>
  </commentList>
</comments>
</file>

<file path=xl/comments17.xml><?xml version="1.0" encoding="utf-8"?>
<comments xmlns="http://schemas.openxmlformats.org/spreadsheetml/2006/main">
  <authors>
    <author> Ines.Splanemann</author>
    <author>kathrin.truemper</author>
    <author>bettina.kissing</author>
    <author>Kissing, Bettina</author>
  </authors>
  <commentList>
    <comment ref="B4" authorId="0">
      <text>
        <r>
          <rPr>
            <b/>
            <sz val="8"/>
            <rFont val="Tahoma"/>
            <family val="2"/>
          </rPr>
          <t xml:space="preserve"> Ines.Splanemann:</t>
        </r>
        <r>
          <rPr>
            <sz val="8"/>
            <rFont val="Tahoma"/>
            <family val="2"/>
          </rPr>
          <t xml:space="preserve">
inkl. Anzahl</t>
        </r>
      </text>
    </comment>
    <comment ref="D4" authorId="1">
      <text>
        <r>
          <rPr>
            <b/>
            <sz val="8"/>
            <rFont val="Tahoma"/>
            <family val="2"/>
          </rPr>
          <t>kathrin.truemper:</t>
        </r>
        <r>
          <rPr>
            <sz val="8"/>
            <rFont val="Tahoma"/>
            <family val="2"/>
          </rPr>
          <t xml:space="preserve">
wenn Nein, dann zuwendungsfähige Ausga ben auf Null setzen</t>
        </r>
      </text>
    </comment>
    <comment ref="D19" authorId="2">
      <text>
        <r>
          <rPr>
            <b/>
            <sz val="8"/>
            <rFont val="Tahoma"/>
            <family val="2"/>
          </rPr>
          <t>bettina.kissing:</t>
        </r>
        <r>
          <rPr>
            <sz val="8"/>
            <rFont val="Tahoma"/>
            <family val="2"/>
          </rPr>
          <t xml:space="preserve">
Angabe notwendig, wenn Gegenstand noch in anderen Projekten genutzt wird.
</t>
        </r>
      </text>
    </comment>
    <comment ref="E19" authorId="2">
      <text>
        <r>
          <rPr>
            <b/>
            <sz val="8"/>
            <rFont val="Tahoma"/>
            <family val="2"/>
          </rPr>
          <t>bettina.kissing:</t>
        </r>
        <r>
          <rPr>
            <sz val="8"/>
            <rFont val="Tahoma"/>
            <family val="2"/>
          </rPr>
          <t xml:space="preserve">
Angabe notwendig, wenn Gegenstand noch in anderen Projekten genutzt wird.
</t>
        </r>
      </text>
    </comment>
    <comment ref="G4" authorId="3">
      <text>
        <r>
          <rPr>
            <b/>
            <sz val="9"/>
            <rFont val="Tahoma"/>
            <family val="2"/>
          </rPr>
          <t>Kissing, Bettina:</t>
        </r>
        <r>
          <rPr>
            <sz val="9"/>
            <rFont val="Tahoma"/>
            <family val="2"/>
          </rPr>
          <t xml:space="preserve">
Wenn mit verschiedenen Umlageschlüsseln gerechnet wird, dann muss der Umlageschlüssel manuell eingegeben werden.</t>
        </r>
      </text>
    </comment>
  </commentList>
</comments>
</file>

<file path=xl/comments18.xml><?xml version="1.0" encoding="utf-8"?>
<comments xmlns="http://schemas.openxmlformats.org/spreadsheetml/2006/main">
  <authors>
    <author>bettina.kissing</author>
    <author>Kissing, Bettina</author>
  </authors>
  <commentList>
    <comment ref="D52" authorId="0">
      <text>
        <r>
          <rPr>
            <b/>
            <sz val="8"/>
            <rFont val="Tahoma"/>
            <family val="2"/>
          </rPr>
          <t>bettina.kissing:</t>
        </r>
        <r>
          <rPr>
            <sz val="8"/>
            <rFont val="Tahoma"/>
            <family val="2"/>
          </rPr>
          <t xml:space="preserve">
Angabe notwendig, wenn Gegenstand noch in anderen Projekten genutzt wird.
</t>
        </r>
      </text>
    </comment>
    <comment ref="E52" authorId="0">
      <text>
        <r>
          <rPr>
            <b/>
            <sz val="8"/>
            <rFont val="Tahoma"/>
            <family val="2"/>
          </rPr>
          <t>bettina.kissing:</t>
        </r>
        <r>
          <rPr>
            <sz val="8"/>
            <rFont val="Tahoma"/>
            <family val="2"/>
          </rPr>
          <t xml:space="preserve">
Angabe notwendig, wenn Gegenstand noch in anderen Projekten genutzt wird.
</t>
        </r>
      </text>
    </comment>
    <comment ref="E4" authorId="0">
      <text>
        <r>
          <rPr>
            <b/>
            <sz val="8"/>
            <rFont val="Tahoma"/>
            <family val="2"/>
          </rPr>
          <t>bettina.kissing:</t>
        </r>
        <r>
          <rPr>
            <sz val="8"/>
            <rFont val="Tahoma"/>
            <family val="2"/>
          </rPr>
          <t xml:space="preserve">
Angabe notwendig, wenn Gegenstand noch in anderen Projekten genutzt wird.
Wenn der Gegenstand zu 100 % im Projekt genutzt wird, dann 100 % eingeben.
</t>
        </r>
      </text>
    </comment>
    <comment ref="D36" authorId="0">
      <text>
        <r>
          <rPr>
            <b/>
            <sz val="8"/>
            <rFont val="Tahoma"/>
            <family val="2"/>
          </rPr>
          <t>bettina.kissing:</t>
        </r>
        <r>
          <rPr>
            <sz val="8"/>
            <rFont val="Tahoma"/>
            <family val="2"/>
          </rPr>
          <t xml:space="preserve">
Angabe notwendig, wenn Gegenstand noch in anderen Projekten genutzt wird</t>
        </r>
      </text>
    </comment>
    <comment ref="A4" authorId="1">
      <text>
        <r>
          <rPr>
            <b/>
            <sz val="9"/>
            <rFont val="Tahoma"/>
            <family val="2"/>
          </rPr>
          <t>Kissing, Bettina:</t>
        </r>
        <r>
          <rPr>
            <sz val="9"/>
            <rFont val="Tahoma"/>
            <family val="2"/>
          </rPr>
          <t xml:space="preserve">
Bitte beachten Sie, dass seit Dezember 2010 nach gängiger Verwaltungspraxis Abschreibungskosten für PKWs nicht mehr unter 3.3 anzusetzten sind, sondern zukünftig in 1.3 Fahrtkosten über die Wegstreckenentschädigung iHv. 0,30 € anzusetzten sind.
Vergabevefahren beachten.</t>
        </r>
      </text>
    </comment>
  </commentList>
</comments>
</file>

<file path=xl/comments19.xml><?xml version="1.0" encoding="utf-8"?>
<comments xmlns="http://schemas.openxmlformats.org/spreadsheetml/2006/main">
  <authors>
    <author>bettina.kissing</author>
    <author>Kissing, Bettina</author>
  </authors>
  <commentList>
    <comment ref="I52" authorId="0">
      <text>
        <r>
          <rPr>
            <b/>
            <sz val="8"/>
            <rFont val="Tahoma"/>
            <family val="2"/>
          </rPr>
          <t>bettina.kissing:</t>
        </r>
        <r>
          <rPr>
            <sz val="8"/>
            <rFont val="Tahoma"/>
            <family val="2"/>
          </rPr>
          <t xml:space="preserve">
Angabe notwendig, wenn Gegenstand noch in anderen Projekten genutzt wird.
</t>
        </r>
      </text>
    </comment>
    <comment ref="K52" authorId="0">
      <text>
        <r>
          <rPr>
            <b/>
            <sz val="8"/>
            <rFont val="Tahoma"/>
            <family val="2"/>
          </rPr>
          <t>bettina.kissing:</t>
        </r>
        <r>
          <rPr>
            <sz val="8"/>
            <rFont val="Tahoma"/>
            <family val="2"/>
          </rPr>
          <t xml:space="preserve">
Angabe notwendig, wenn Gegenstand noch in anderen Projekten genutzt wird.
</t>
        </r>
      </text>
    </comment>
    <comment ref="E4" authorId="1">
      <text>
        <r>
          <rPr>
            <b/>
            <sz val="9"/>
            <rFont val="Tahoma"/>
            <family val="2"/>
          </rPr>
          <t>Kissing, Bettina:</t>
        </r>
        <r>
          <rPr>
            <sz val="9"/>
            <rFont val="Tahoma"/>
            <family val="2"/>
          </rPr>
          <t xml:space="preserve">
Wenn mit verschiedenen Umlageschlüsseln gerechnet wird, dann muss der Umlageschlüssel manuell eingegeben werden.</t>
        </r>
      </text>
    </comment>
    <comment ref="D36" authorId="1">
      <text>
        <r>
          <rPr>
            <b/>
            <sz val="9"/>
            <rFont val="Tahoma"/>
            <family val="2"/>
          </rPr>
          <t>Kissing, Bettina:</t>
        </r>
        <r>
          <rPr>
            <sz val="9"/>
            <rFont val="Tahoma"/>
            <family val="2"/>
          </rPr>
          <t xml:space="preserve">
Bei manueller Eingabe durch den Kunden auch hier manuell eingeben!
</t>
        </r>
      </text>
    </comment>
    <comment ref="G36" authorId="1">
      <text>
        <r>
          <rPr>
            <b/>
            <sz val="9"/>
            <rFont val="Tahoma"/>
            <family val="2"/>
          </rPr>
          <t>Kissing, Bettina:</t>
        </r>
        <r>
          <rPr>
            <sz val="9"/>
            <rFont val="Tahoma"/>
            <family val="2"/>
          </rPr>
          <t xml:space="preserve">
Manuelle Eingabe, wenn Änderungen am Umlageschlüssel o.ä. vorgenommen wird.
</t>
        </r>
      </text>
    </comment>
  </commentList>
</comments>
</file>

<file path=xl/comments2.xml><?xml version="1.0" encoding="utf-8"?>
<comments xmlns="http://schemas.openxmlformats.org/spreadsheetml/2006/main">
  <authors>
    <author> Ines.Splanemann</author>
    <author>bettina.kissing</author>
    <author>kathrin.truemper</author>
    <author>Kissing, Bettina</author>
  </authors>
  <commentList>
    <comment ref="H6" authorId="0">
      <text>
        <r>
          <rPr>
            <b/>
            <sz val="8"/>
            <rFont val="Tahoma"/>
            <family val="2"/>
          </rPr>
          <t xml:space="preserve"> Ines.Splanemann:</t>
        </r>
        <r>
          <rPr>
            <sz val="8"/>
            <rFont val="Tahoma"/>
            <family val="2"/>
          </rPr>
          <t xml:space="preserve">
z.B. Dipl.-Sozialpädagoge, Tischlermeister</t>
        </r>
      </text>
    </comment>
    <comment ref="I6" authorId="0">
      <text>
        <r>
          <rPr>
            <b/>
            <sz val="8"/>
            <rFont val="Tahoma"/>
            <family val="2"/>
          </rPr>
          <t xml:space="preserve"> Ines.Splanemann:</t>
        </r>
        <r>
          <rPr>
            <sz val="8"/>
            <rFont val="Tahoma"/>
            <family val="2"/>
          </rPr>
          <t xml:space="preserve">
z.B. Anleitung Holz, Sozialpädagogische Betreuung, Projektleitung; weitere Angaben s. Tätigkeitsbeschreibung</t>
        </r>
      </text>
    </comment>
    <comment ref="C35" authorId="0">
      <text>
        <r>
          <rPr>
            <b/>
            <sz val="8"/>
            <rFont val="Tahoma"/>
            <family val="2"/>
          </rPr>
          <t xml:space="preserve"> Ines.Splanemann:</t>
        </r>
        <r>
          <rPr>
            <sz val="8"/>
            <rFont val="Tahoma"/>
            <family val="2"/>
          </rPr>
          <t xml:space="preserve">
Im Verhältnis zu einer Vollzeitstelle</t>
        </r>
      </text>
    </comment>
    <comment ref="D35" authorId="0">
      <text>
        <r>
          <rPr>
            <b/>
            <sz val="8"/>
            <rFont val="Tahoma"/>
            <family val="2"/>
          </rPr>
          <t xml:space="preserve"> Ines.Splanemann:</t>
        </r>
        <r>
          <rPr>
            <sz val="8"/>
            <rFont val="Tahoma"/>
            <family val="2"/>
          </rPr>
          <t xml:space="preserve">
Im Verhältnis zu einer Vollzeitstelle</t>
        </r>
      </text>
    </comment>
    <comment ref="E35" authorId="0">
      <text>
        <r>
          <rPr>
            <b/>
            <sz val="8"/>
            <rFont val="Tahoma"/>
            <family val="2"/>
          </rPr>
          <t xml:space="preserve"> Ines.Splanemann:</t>
        </r>
        <r>
          <rPr>
            <sz val="8"/>
            <rFont val="Tahoma"/>
            <family val="2"/>
          </rPr>
          <t xml:space="preserve">
Im Verhältnis zu einer Vollzeitstelle</t>
        </r>
      </text>
    </comment>
    <comment ref="K34" authorId="1">
      <text>
        <r>
          <rPr>
            <b/>
            <sz val="8"/>
            <rFont val="Tahoma"/>
            <family val="2"/>
          </rPr>
          <t>bettina.kissing:</t>
        </r>
        <r>
          <rPr>
            <sz val="8"/>
            <rFont val="Tahoma"/>
            <family val="2"/>
          </rPr>
          <t xml:space="preserve">
Bei Abweichung von den Vorgaben aus der Arbeitshilfe 1
</t>
        </r>
      </text>
    </comment>
    <comment ref="F45" authorId="2">
      <text>
        <r>
          <rPr>
            <b/>
            <sz val="8"/>
            <rFont val="Tahoma"/>
            <family val="2"/>
          </rPr>
          <t>kathrin.truemper:</t>
        </r>
        <r>
          <rPr>
            <sz val="8"/>
            <rFont val="Tahoma"/>
            <family val="2"/>
          </rPr>
          <t xml:space="preserve">
Vergabeverfahren beachten und gem. § 7 LHO Einreichung von drei Vergleichsangeboten zum Nachweis der Wirtschaftlichkeit und Sparsamkeit.</t>
        </r>
      </text>
    </comment>
    <comment ref="D45" authorId="1">
      <text>
        <r>
          <rPr>
            <b/>
            <sz val="8"/>
            <rFont val="Tahoma"/>
            <family val="2"/>
          </rPr>
          <t>bettina.kissing:</t>
        </r>
        <r>
          <rPr>
            <sz val="8"/>
            <rFont val="Tahoma"/>
            <family val="2"/>
          </rPr>
          <t xml:space="preserve">
z.B. Dipl.-Sozialpädagoge, Tischlermeister</t>
        </r>
      </text>
    </comment>
    <comment ref="E45" authorId="1">
      <text>
        <r>
          <rPr>
            <b/>
            <sz val="8"/>
            <rFont val="Tahoma"/>
            <family val="2"/>
          </rPr>
          <t>bettina.kissing:</t>
        </r>
        <r>
          <rPr>
            <sz val="8"/>
            <rFont val="Tahoma"/>
            <family val="2"/>
          </rPr>
          <t xml:space="preserve">
z.B. Anleitung Holz, Sozialpädagogische Betreuung, Projektleitung; weitere Angaben s. Tätigkeitsbeschreibung</t>
        </r>
      </text>
    </comment>
    <comment ref="L6" authorId="3">
      <text>
        <r>
          <rPr>
            <b/>
            <sz val="9"/>
            <rFont val="Tahoma"/>
            <family val="2"/>
          </rPr>
          <t>Kissing, Bettina:</t>
        </r>
        <r>
          <rPr>
            <sz val="9"/>
            <rFont val="Tahoma"/>
            <family val="2"/>
          </rPr>
          <t xml:space="preserve">
Anteilige Monate sind mit 30 Tagen zu rechnen.</t>
        </r>
      </text>
    </comment>
  </commentList>
</comments>
</file>

<file path=xl/comments20.xml><?xml version="1.0" encoding="utf-8"?>
<comments xmlns="http://schemas.openxmlformats.org/spreadsheetml/2006/main">
  <authors>
    <author>bettina.kissing</author>
    <author>Kissing, Bettina</author>
  </authors>
  <commentList>
    <comment ref="B26" authorId="0">
      <text>
        <r>
          <rPr>
            <b/>
            <sz val="8"/>
            <rFont val="Tahoma"/>
            <family val="2"/>
          </rPr>
          <t>bettina.kissing:</t>
        </r>
        <r>
          <rPr>
            <sz val="8"/>
            <rFont val="Tahoma"/>
            <family val="2"/>
          </rPr>
          <t xml:space="preserve">
Höhe Interventionssatz 
RWB: 20  -50 %
Konvergenz: 20 %-75 %</t>
        </r>
      </text>
    </comment>
    <comment ref="A31" authorId="0">
      <text>
        <r>
          <rPr>
            <b/>
            <sz val="8"/>
            <rFont val="Tahoma"/>
            <family val="2"/>
          </rPr>
          <t>bettina.kissing:</t>
        </r>
        <r>
          <rPr>
            <sz val="8"/>
            <rFont val="Tahoma"/>
            <family val="2"/>
          </rPr>
          <t xml:space="preserve">
Die Bemessungsgrenze pro Person beträgt 7,00 € pro Teilnehmerstunde und maximal 1.920 (Zeit-)Stunden pro Jahr.</t>
        </r>
      </text>
    </comment>
    <comment ref="E17" authorId="1">
      <text>
        <r>
          <rPr>
            <b/>
            <sz val="9"/>
            <rFont val="Tahoma"/>
            <family val="2"/>
          </rPr>
          <t>Kissing, Bettina:</t>
        </r>
        <r>
          <rPr>
            <sz val="9"/>
            <rFont val="Tahoma"/>
            <family val="2"/>
          </rPr>
          <t xml:space="preserve">
manuelle Eingabe
</t>
        </r>
      </text>
    </comment>
  </commentList>
</comments>
</file>

<file path=xl/comments21.xml><?xml version="1.0" encoding="utf-8"?>
<comments xmlns="http://schemas.openxmlformats.org/spreadsheetml/2006/main">
  <authors>
    <author>bettina.kissing</author>
  </authors>
  <commentList>
    <comment ref="B25" authorId="0">
      <text>
        <r>
          <rPr>
            <b/>
            <sz val="8"/>
            <rFont val="Tahoma"/>
            <family val="2"/>
          </rPr>
          <t>bettina.kissing:</t>
        </r>
        <r>
          <rPr>
            <sz val="8"/>
            <rFont val="Tahoma"/>
            <family val="2"/>
          </rPr>
          <t xml:space="preserve">
Höhe Interventionssatz 
RWB: 20  -50 %
Konvergenz: 20 %-75 %</t>
        </r>
      </text>
    </comment>
    <comment ref="A30" authorId="0">
      <text>
        <r>
          <rPr>
            <b/>
            <sz val="8"/>
            <rFont val="Tahoma"/>
            <family val="2"/>
          </rPr>
          <t>bettina.kissing:</t>
        </r>
        <r>
          <rPr>
            <sz val="8"/>
            <rFont val="Tahoma"/>
            <family val="2"/>
          </rPr>
          <t xml:space="preserve">
Die Bemessungsgrenze pro Person beträgt 7,00 € pro Teilnehmerstunde und maximal 1.920 (Zeit-)Stunden pro Jahr.</t>
        </r>
      </text>
    </comment>
  </commentList>
</comments>
</file>

<file path=xl/comments3.xml><?xml version="1.0" encoding="utf-8"?>
<comments xmlns="http://schemas.openxmlformats.org/spreadsheetml/2006/main">
  <authors>
    <author> Ines.Splanemann</author>
    <author>kathrin.truemper</author>
    <author>bettina.kissing</author>
  </authors>
  <commentList>
    <comment ref="B68" authorId="0">
      <text>
        <r>
          <rPr>
            <b/>
            <sz val="8"/>
            <rFont val="Tahoma"/>
            <family val="2"/>
          </rPr>
          <t xml:space="preserve"> Ines.Splanemann:</t>
        </r>
        <r>
          <rPr>
            <sz val="8"/>
            <rFont val="Tahoma"/>
            <family val="2"/>
          </rPr>
          <t xml:space="preserve">
z.B. Dipl.-Sozialpädagoge, Tischlermeister</t>
        </r>
      </text>
    </comment>
    <comment ref="C68" authorId="0">
      <text>
        <r>
          <rPr>
            <b/>
            <sz val="8"/>
            <rFont val="Tahoma"/>
            <family val="2"/>
          </rPr>
          <t xml:space="preserve"> Ines.Splanemann:</t>
        </r>
        <r>
          <rPr>
            <sz val="8"/>
            <rFont val="Tahoma"/>
            <family val="2"/>
          </rPr>
          <t xml:space="preserve">
z.B. Anleitung Holz, Sozialpädagogische Betreuung, Projektleitung; weitere Angaben s. Tätigkeitsbeschreibung</t>
        </r>
      </text>
    </comment>
    <comment ref="E68" authorId="1">
      <text>
        <r>
          <rPr>
            <b/>
            <sz val="8"/>
            <rFont val="Tahoma"/>
            <family val="2"/>
          </rPr>
          <t>kathrin.truemper:</t>
        </r>
        <r>
          <rPr>
            <sz val="8"/>
            <rFont val="Tahoma"/>
            <family val="2"/>
          </rPr>
          <t xml:space="preserve">
ggfls. Vergabe beachten; liegt Stundensatz über dem Durchschnittssatz, dann Vorlage von drei Vergleichsangeboten.
Berechnung s. unten.</t>
        </r>
      </text>
    </comment>
    <comment ref="I55" authorId="2">
      <text>
        <r>
          <rPr>
            <b/>
            <sz val="8"/>
            <rFont val="Tahoma"/>
            <family val="2"/>
          </rPr>
          <t>bettina.kissing:</t>
        </r>
        <r>
          <rPr>
            <sz val="8"/>
            <rFont val="Tahoma"/>
            <family val="2"/>
          </rPr>
          <t xml:space="preserve">
Benennung der Personen, bei denen das Besserstellungsverbot nicht eingehalten wird und/oder die Qualifikatinsnachweise und/oder Tätigkeitsbeschreibungen nicht oder nur teilweise vorliegen und noch angefordert werden müssen.
</t>
        </r>
      </text>
    </comment>
    <comment ref="A105" authorId="2">
      <text>
        <r>
          <rPr>
            <b/>
            <sz val="8"/>
            <rFont val="Tahoma"/>
            <family val="2"/>
          </rPr>
          <t>bettina.kissing:</t>
        </r>
        <r>
          <rPr>
            <sz val="8"/>
            <rFont val="Tahoma"/>
            <family val="2"/>
          </rPr>
          <t xml:space="preserve">
Benennung der Personen, bei denen die Qualifikationsnachweise fehlen und noch angefordert werden müssen.</t>
        </r>
      </text>
    </comment>
    <comment ref="E40" authorId="0">
      <text>
        <r>
          <rPr>
            <b/>
            <sz val="8"/>
            <rFont val="Tahoma"/>
            <family val="2"/>
          </rPr>
          <t xml:space="preserve"> Ines.Splanemann:</t>
        </r>
        <r>
          <rPr>
            <sz val="8"/>
            <rFont val="Tahoma"/>
            <family val="2"/>
          </rPr>
          <t xml:space="preserve">
Im Verhältnis zu einer Vollzeitstelle.
Blau hinterlegte Felder werden manuell eingegeben.
</t>
        </r>
      </text>
    </comment>
    <comment ref="G40" authorId="2">
      <text>
        <r>
          <rPr>
            <b/>
            <sz val="8"/>
            <rFont val="Tahoma"/>
            <family val="2"/>
          </rPr>
          <t>bettina.kissing:</t>
        </r>
        <r>
          <rPr>
            <sz val="8"/>
            <rFont val="Tahoma"/>
            <family val="2"/>
          </rPr>
          <t xml:space="preserve">
Entgeltgruppen:
5 TV-L: 39.515,00 €
6 TV-L: 42.008,00 €
7 TV-L: 43.914,00 €
8 TV-L: 44.162,00 €
9 TV-L: 50.302,00 €
10 TV-L: 56.603,00 €
11 TV-L: 60.569,00 €
12 TV-L: 68.968,00 €
13 TV-L: 55.039,00 €
</t>
        </r>
      </text>
    </comment>
  </commentList>
</comments>
</file>

<file path=xl/comments4.xml><?xml version="1.0" encoding="utf-8"?>
<comments xmlns="http://schemas.openxmlformats.org/spreadsheetml/2006/main">
  <authors>
    <author> Ines.Splanemann</author>
    <author>Kissing, Bettina</author>
  </authors>
  <commentList>
    <comment ref="C11" authorId="0">
      <text>
        <r>
          <rPr>
            <b/>
            <sz val="8"/>
            <rFont val="Tahoma"/>
            <family val="2"/>
          </rPr>
          <t xml:space="preserve"> Ines.Splanemann:</t>
        </r>
        <r>
          <rPr>
            <sz val="8"/>
            <rFont val="Tahoma"/>
            <family val="2"/>
          </rPr>
          <t xml:space="preserve">
Staffelung beachten</t>
        </r>
      </text>
    </comment>
    <comment ref="C10" authorId="0">
      <text>
        <r>
          <rPr>
            <b/>
            <sz val="8"/>
            <rFont val="Tahoma"/>
            <family val="2"/>
          </rPr>
          <t xml:space="preserve"> Ines.Splanemann:</t>
        </r>
        <r>
          <rPr>
            <sz val="8"/>
            <rFont val="Tahoma"/>
            <family val="2"/>
          </rPr>
          <t xml:space="preserve">
Staffelung beachten</t>
        </r>
      </text>
    </comment>
    <comment ref="C4" authorId="1">
      <text>
        <r>
          <rPr>
            <b/>
            <sz val="9"/>
            <rFont val="Tahoma"/>
            <family val="2"/>
          </rPr>
          <t>Kissing, Bettina:</t>
        </r>
        <r>
          <rPr>
            <sz val="9"/>
            <rFont val="Tahoma"/>
            <family val="2"/>
          </rPr>
          <t xml:space="preserve">
Seit Dezember 2010 können nach gängiger Verwaltungspraxiis nunmehr grds. 0,30 € pro Kilometer abgerechnet werden.  
Als Nachweis ist ein Fahrtenbuch zu führen oder eine Reisekostenabrechung vorzulegen, aus dem der Projektbezug hervorgeht (keine Einzelbelege mehr).</t>
        </r>
      </text>
    </comment>
  </commentList>
</comments>
</file>

<file path=xl/comments5.xml><?xml version="1.0" encoding="utf-8"?>
<comments xmlns="http://schemas.openxmlformats.org/spreadsheetml/2006/main">
  <authors>
    <author> Ines.Splanemann</author>
  </authors>
  <commentList>
    <comment ref="C11" authorId="0">
      <text>
        <r>
          <rPr>
            <b/>
            <sz val="8"/>
            <rFont val="Tahoma"/>
            <family val="2"/>
          </rPr>
          <t xml:space="preserve"> Ines.Splanemann:</t>
        </r>
        <r>
          <rPr>
            <sz val="8"/>
            <rFont val="Tahoma"/>
            <family val="2"/>
          </rPr>
          <t xml:space="preserve">
Staffelung beachten</t>
        </r>
      </text>
    </comment>
    <comment ref="C10" authorId="0">
      <text>
        <r>
          <rPr>
            <b/>
            <sz val="8"/>
            <rFont val="Tahoma"/>
            <family val="2"/>
          </rPr>
          <t xml:space="preserve"> Ines.Splanemann:</t>
        </r>
        <r>
          <rPr>
            <sz val="8"/>
            <rFont val="Tahoma"/>
            <family val="2"/>
          </rPr>
          <t xml:space="preserve">
Staffelung beachten</t>
        </r>
      </text>
    </comment>
  </commentList>
</comments>
</file>

<file path=xl/comments6.xml><?xml version="1.0" encoding="utf-8"?>
<comments xmlns="http://schemas.openxmlformats.org/spreadsheetml/2006/main">
  <authors>
    <author>bettina.kissing</author>
    <author>kathrin.truemper</author>
    <author>Kissing, Bettina</author>
  </authors>
  <commentList>
    <comment ref="G4" authorId="0">
      <text>
        <r>
          <rPr>
            <b/>
            <sz val="8"/>
            <rFont val="Tahoma"/>
            <family val="2"/>
          </rPr>
          <t>bettina.kissing:</t>
        </r>
        <r>
          <rPr>
            <sz val="8"/>
            <rFont val="Tahoma"/>
            <family val="2"/>
          </rPr>
          <t xml:space="preserve">
Vergabevorschiften beachten!
</t>
        </r>
      </text>
    </comment>
    <comment ref="G16" authorId="0">
      <text>
        <r>
          <rPr>
            <b/>
            <sz val="8"/>
            <rFont val="Tahoma"/>
            <family val="2"/>
          </rPr>
          <t>bettina.kissing:</t>
        </r>
        <r>
          <rPr>
            <sz val="8"/>
            <rFont val="Tahoma"/>
            <family val="2"/>
          </rPr>
          <t xml:space="preserve">
Lehrgangsbesuch während des Bewilligungszeitraums muss
 für das Projekt zwingend erforderlich und angemessen sein.
</t>
        </r>
      </text>
    </comment>
    <comment ref="A4" authorId="1">
      <text>
        <r>
          <rPr>
            <b/>
            <sz val="8"/>
            <rFont val="Tahoma"/>
            <family val="2"/>
          </rPr>
          <t>kathrin.truemper:</t>
        </r>
        <r>
          <rPr>
            <sz val="8"/>
            <rFont val="Tahoma"/>
            <family val="2"/>
          </rPr>
          <t xml:space="preserve">
Vergabeverfahren beachten
</t>
        </r>
      </text>
    </comment>
    <comment ref="A16" authorId="0">
      <text>
        <r>
          <rPr>
            <b/>
            <sz val="8"/>
            <rFont val="Tahoma"/>
            <family val="2"/>
          </rPr>
          <t>bettina.kissing:</t>
        </r>
        <r>
          <rPr>
            <sz val="8"/>
            <rFont val="Tahoma"/>
            <family val="2"/>
          </rPr>
          <t xml:space="preserve">
Vergabeverfahren beachten</t>
        </r>
      </text>
    </comment>
    <comment ref="D4" authorId="2">
      <text>
        <r>
          <rPr>
            <b/>
            <sz val="9"/>
            <rFont val="Tahoma"/>
            <family val="2"/>
          </rPr>
          <t>Kissing, Bettina:</t>
        </r>
        <r>
          <rPr>
            <sz val="9"/>
            <rFont val="Tahoma"/>
            <family val="2"/>
          </rPr>
          <t xml:space="preserve">
Bei anderer Berechnung, z.B. nach Modulen oder Kursanzahl, kann bei Teilnehmerzahl die Anzahl der Module oder Kurse eingetragen werden. Wenn dies der Fall sein sollte, sollte dies im Begründungsfeld durch den Kunden erläutert werden.</t>
        </r>
      </text>
    </comment>
  </commentList>
</comments>
</file>

<file path=xl/comments7.xml><?xml version="1.0" encoding="utf-8"?>
<comments xmlns="http://schemas.openxmlformats.org/spreadsheetml/2006/main">
  <authors>
    <author>bettina.kissing</author>
    <author>Kissing, Bettina</author>
  </authors>
  <commentList>
    <comment ref="K4" authorId="0">
      <text>
        <r>
          <rPr>
            <b/>
            <sz val="8"/>
            <rFont val="Tahoma"/>
            <family val="2"/>
          </rPr>
          <t>bettina.kissing:</t>
        </r>
        <r>
          <rPr>
            <sz val="8"/>
            <rFont val="Tahoma"/>
            <family val="2"/>
          </rPr>
          <t xml:space="preserve">
Vergabevorschiften beachten!
</t>
        </r>
      </text>
    </comment>
    <comment ref="J16" authorId="0">
      <text>
        <r>
          <rPr>
            <b/>
            <sz val="8"/>
            <rFont val="Tahoma"/>
            <family val="2"/>
          </rPr>
          <t>bettina.kissing:</t>
        </r>
        <r>
          <rPr>
            <sz val="8"/>
            <rFont val="Tahoma"/>
            <family val="2"/>
          </rPr>
          <t xml:space="preserve">
Vergabevorschiften beachten!
</t>
        </r>
      </text>
    </comment>
    <comment ref="F16" authorId="1">
      <text>
        <r>
          <rPr>
            <b/>
            <sz val="9"/>
            <rFont val="Tahoma"/>
            <family val="2"/>
          </rPr>
          <t>Kissing, Bettina:</t>
        </r>
        <r>
          <rPr>
            <sz val="9"/>
            <rFont val="Tahoma"/>
            <family val="2"/>
          </rPr>
          <t xml:space="preserve">
Manuelle Eingabe</t>
        </r>
      </text>
    </comment>
    <comment ref="E4" authorId="1">
      <text>
        <r>
          <rPr>
            <b/>
            <sz val="9"/>
            <rFont val="Tahoma"/>
            <family val="2"/>
          </rPr>
          <t>Kissing, Bettina:</t>
        </r>
        <r>
          <rPr>
            <sz val="9"/>
            <rFont val="Tahoma"/>
            <family val="2"/>
          </rPr>
          <t xml:space="preserve">
Manuelle Eingabe</t>
        </r>
      </text>
    </comment>
  </commentList>
</comments>
</file>

<file path=xl/comments8.xml><?xml version="1.0" encoding="utf-8"?>
<comments xmlns="http://schemas.openxmlformats.org/spreadsheetml/2006/main">
  <authors>
    <author> Ines.Splanemann</author>
    <author>bettina.kissing</author>
  </authors>
  <commentList>
    <comment ref="A7" authorId="0">
      <text>
        <r>
          <rPr>
            <b/>
            <sz val="8"/>
            <rFont val="Tahoma"/>
            <family val="2"/>
          </rPr>
          <t xml:space="preserve"> Ines.Splanemann:</t>
        </r>
        <r>
          <rPr>
            <sz val="8"/>
            <rFont val="Tahoma"/>
            <family val="2"/>
          </rPr>
          <t xml:space="preserve">
passive Leistungen (SGB)
</t>
        </r>
      </text>
    </comment>
    <comment ref="D7" authorId="1">
      <text>
        <r>
          <rPr>
            <b/>
            <sz val="8"/>
            <rFont val="Tahoma"/>
            <family val="2"/>
          </rPr>
          <t xml:space="preserve">bettina.kissing:
</t>
        </r>
        <r>
          <rPr>
            <sz val="8"/>
            <rFont val="Tahoma"/>
            <family val="2"/>
          </rPr>
          <t xml:space="preserve">Für pflichtversicherte Teilnehmer i.H.v. 464,00 €; Für familienversicherte Teilnehmer i.H.v. 281,00 €
</t>
        </r>
      </text>
    </comment>
  </commentList>
</comments>
</file>

<file path=xl/comments9.xml><?xml version="1.0" encoding="utf-8"?>
<comments xmlns="http://schemas.openxmlformats.org/spreadsheetml/2006/main">
  <authors>
    <author> Ines.Splanemann</author>
    <author>bettina.kissing</author>
  </authors>
  <commentList>
    <comment ref="A4" authorId="0">
      <text>
        <r>
          <rPr>
            <b/>
            <sz val="8"/>
            <rFont val="Tahoma"/>
            <family val="2"/>
          </rPr>
          <t xml:space="preserve"> Ines.Splanemann:</t>
        </r>
        <r>
          <rPr>
            <sz val="8"/>
            <rFont val="Tahoma"/>
            <family val="2"/>
          </rPr>
          <t xml:space="preserve">
passive Leistungen (SGB)
</t>
        </r>
      </text>
    </comment>
    <comment ref="C4" authorId="1">
      <text>
        <r>
          <rPr>
            <b/>
            <sz val="8"/>
            <rFont val="Tahoma"/>
            <family val="2"/>
          </rPr>
          <t>bettina.kissing:</t>
        </r>
        <r>
          <rPr>
            <sz val="8"/>
            <rFont val="Tahoma"/>
            <family val="2"/>
          </rPr>
          <t xml:space="preserve">
entsprechend überschreiben, falls Kunde mit falschem Pauschalbetrag kalkuliert hat
 </t>
        </r>
      </text>
    </comment>
  </commentList>
</comments>
</file>

<file path=xl/sharedStrings.xml><?xml version="1.0" encoding="utf-8"?>
<sst xmlns="http://schemas.openxmlformats.org/spreadsheetml/2006/main" count="569" uniqueCount="291">
  <si>
    <t>Vorname, Name</t>
  </si>
  <si>
    <t>Tarifvertrag</t>
  </si>
  <si>
    <t>Qualifikation</t>
  </si>
  <si>
    <t>Tätigkeit</t>
  </si>
  <si>
    <t>Entgeltgruppe</t>
  </si>
  <si>
    <t>Monate im Projekt</t>
  </si>
  <si>
    <t xml:space="preserve">Ausgaben 1.1 </t>
  </si>
  <si>
    <t>Ausgaben 1.2</t>
  </si>
  <si>
    <t>Gesamt</t>
  </si>
  <si>
    <t>Summe:</t>
  </si>
  <si>
    <t>Honorarkräfte</t>
  </si>
  <si>
    <t>Stundensatz</t>
  </si>
  <si>
    <t>Std. im Projekt</t>
  </si>
  <si>
    <t>sonstige Projekte</t>
  </si>
  <si>
    <t>EU-Projekte/ Antrags-nummer/Stellenanteil</t>
  </si>
  <si>
    <t>Kürzung</t>
  </si>
  <si>
    <t>BRKG</t>
  </si>
  <si>
    <t>Ausgaben</t>
  </si>
  <si>
    <t>Begründung:</t>
  </si>
  <si>
    <t>Kofinanzierungsbescheid:</t>
  </si>
  <si>
    <t>liegt bei</t>
  </si>
  <si>
    <t>wird nachgereicht*</t>
  </si>
  <si>
    <t>*(Absichtserklärung liegt vor)</t>
  </si>
  <si>
    <t>Beschreibung (beachte: BRKG)</t>
  </si>
  <si>
    <t>Ausgabenposition 2.7</t>
  </si>
  <si>
    <t>Anzahl zu betreuende Kinder</t>
  </si>
  <si>
    <t>Monate</t>
  </si>
  <si>
    <t>geplante Verbrauchsgüter</t>
  </si>
  <si>
    <t>Ausgabenposition 3.2</t>
  </si>
  <si>
    <t>geplante Ausstattungsgegenstände</t>
  </si>
  <si>
    <t>Gegenstand</t>
  </si>
  <si>
    <t>Anschaffungszeitpunkt</t>
  </si>
  <si>
    <t>Nutzungsdauer in Monaten</t>
  </si>
  <si>
    <t>Anschaffungspreis</t>
  </si>
  <si>
    <t>3.3 Ausstattungsgegenstände Abschreibungen nach dem Recht der einzelnen Mitgliedstaaten</t>
  </si>
  <si>
    <t>*Umlageschlüssel:</t>
  </si>
  <si>
    <t>Begründung Kürzung</t>
  </si>
  <si>
    <t>Projektbezug ja/nein</t>
  </si>
  <si>
    <t>Ausgabenposition 1.4</t>
  </si>
  <si>
    <t>Name des Mitarbeiters</t>
  </si>
  <si>
    <t>Teilnehmerzahl</t>
  </si>
  <si>
    <t xml:space="preserve">Lehrgangsbezeichnung </t>
  </si>
  <si>
    <t>Lehrgangsbezeichung</t>
  </si>
  <si>
    <t>2.4 sonstige Sozialabgaben</t>
  </si>
  <si>
    <t>Teilnehmeranzahl</t>
  </si>
  <si>
    <t>Anzahl Monate</t>
  </si>
  <si>
    <t>Bemerkungen</t>
  </si>
  <si>
    <t>Nutzungsdauer im Projekt (Monate)</t>
  </si>
  <si>
    <t>Ausgaben pro TN</t>
  </si>
  <si>
    <t>Gesamtausgaben</t>
  </si>
  <si>
    <t>Begründung Kürzung:</t>
  </si>
  <si>
    <t>Vergabe nötig ja/nein</t>
  </si>
  <si>
    <t>zuwendfähige. Ausg.</t>
  </si>
  <si>
    <t>angemessen</t>
  </si>
  <si>
    <t>monatl. Betrag pro TN</t>
  </si>
  <si>
    <t xml:space="preserve">                                                </t>
  </si>
  <si>
    <t>zuwendungsfähige Ausgaben</t>
  </si>
  <si>
    <t>Erläuterung Kürzung</t>
  </si>
  <si>
    <t>Anlass der Fahrt</t>
  </si>
  <si>
    <t>Da der Kunde eine Gebietskörperschaft ist und somit die ANBest-GK Anwendung findet, ist das Besserstellungsverbot nicht zu prüfen. Der Kunde muss den TV-L / TVöD direkt anwenden. Lediglich die Angemessenheit der Eingruppierung wird überprüft.</t>
  </si>
  <si>
    <t>Bei einem Einsatz von Fremdpersonal auf Honorarbasis wird zur Sicherstellung der Wirtschaftlichkeit und Sparsamkeit der Ausgaben im Sinne der LHO eine Vergleichsberechnung hilfsweise unter Anwendung der Durchschnittssätze des TV-L durchgeführt.</t>
  </si>
  <si>
    <t>zuwendungsfähige Ausgaben laut BRKG</t>
  </si>
  <si>
    <t>ja</t>
  </si>
  <si>
    <t>nein</t>
  </si>
  <si>
    <t>zuwendungsfähige Ausgabe</t>
  </si>
  <si>
    <t>Ausgaben laut Kunde</t>
  </si>
  <si>
    <t>Ermittelt anhand von Erfahrungswerten ?</t>
  </si>
  <si>
    <t>Ja</t>
  </si>
  <si>
    <t>Nein</t>
  </si>
  <si>
    <t xml:space="preserve">Ausgabenposition 3.1 nicht abschreibungsfähige Verbrauchsgüter für die Ausbildungsmaßnahme einschl. Schutzkleidung </t>
  </si>
  <si>
    <t>Anzahl</t>
  </si>
  <si>
    <t>Ausgaben pro Gegenstand</t>
  </si>
  <si>
    <t>Projektbezug Ja/Nein</t>
  </si>
  <si>
    <t>Kürzungen</t>
  </si>
  <si>
    <t>Erläuterungen Kürzungen</t>
  </si>
  <si>
    <t>Ausgabenposition 1.3</t>
  </si>
  <si>
    <t>geplante km-Leistung</t>
  </si>
  <si>
    <t>* 0,30 €</t>
  </si>
  <si>
    <t>Begründung</t>
  </si>
  <si>
    <t>oder TN im Projekt/ TN insgs. Träger =</t>
  </si>
  <si>
    <t xml:space="preserve"> TNStd im Projekt / TN Std insg. Träger =</t>
  </si>
  <si>
    <t>mtl.Gesamtpreis</t>
  </si>
  <si>
    <t>mtl. Ausgaben</t>
  </si>
  <si>
    <t>TN/TNStd Projekt</t>
  </si>
  <si>
    <t>Umlage-schlüssel*</t>
  </si>
  <si>
    <t>Nutzungs-dauer i.Mon.</t>
  </si>
  <si>
    <t>beantragte Ausgaben</t>
  </si>
  <si>
    <t>Abr. ÖPNV/Anz.Fahrkarten</t>
  </si>
  <si>
    <t>Preis pro Karte</t>
  </si>
  <si>
    <t>Abr. ÖPNV/Anz. Karten</t>
  </si>
  <si>
    <t>Anz. Der Tage</t>
  </si>
  <si>
    <t>Anz. Übernachtungen</t>
  </si>
  <si>
    <t>angemessene Ausgaben</t>
  </si>
  <si>
    <t>beantragt</t>
  </si>
  <si>
    <t>Erläuterung Projektbezug</t>
  </si>
  <si>
    <t>Summe</t>
  </si>
  <si>
    <t>anerkannte Nutzungsdauer i. Mon.</t>
  </si>
  <si>
    <t>Ziffer 2</t>
  </si>
  <si>
    <t>Ziffer 3</t>
  </si>
  <si>
    <t>Ziffer 1 ohne 1.4</t>
  </si>
  <si>
    <t>Begründung Höhe der Stellenanteile</t>
  </si>
  <si>
    <t>Gesamt:</t>
  </si>
  <si>
    <t>Gesamtausgaben:</t>
  </si>
  <si>
    <t>Ziffer 1</t>
  </si>
  <si>
    <t>Ziffer 4</t>
  </si>
  <si>
    <t>Gesamteinnahmen</t>
  </si>
  <si>
    <t>ESF Mittel</t>
  </si>
  <si>
    <t>Landesmittel</t>
  </si>
  <si>
    <t>Private Kofi</t>
  </si>
  <si>
    <t>öffentliche Kofi</t>
  </si>
  <si>
    <t>Interventionssatz</t>
  </si>
  <si>
    <t>ESF</t>
  </si>
  <si>
    <t>LM</t>
  </si>
  <si>
    <t>Gesamtfinanzierung</t>
  </si>
  <si>
    <t>4. Berechnung Pauschale</t>
  </si>
  <si>
    <t xml:space="preserve">Bemessungsgrenzen eingehalten </t>
  </si>
  <si>
    <t>wenn Nein, Begründung</t>
  </si>
  <si>
    <t>TN/TNStd insg.bei Träger</t>
  </si>
  <si>
    <t>Erläuterung und Aufschlüsselung eines abweichenden Umlageschlüssels:</t>
  </si>
  <si>
    <t>Prüfung Zuwendungsfähigkeit</t>
  </si>
  <si>
    <r>
      <t xml:space="preserve">Gemäß Ziffer 1.3 der ANBest-P wird zur Prüfung der Angemessenheit der Personalausgaben des Kunden das Besserstellungsverbot herangezogen, </t>
    </r>
    <r>
      <rPr>
        <sz val="11"/>
        <rFont val="Arial"/>
        <family val="2"/>
      </rPr>
      <t xml:space="preserve">da der Kunde seinen Gesamthaushalt </t>
    </r>
    <r>
      <rPr>
        <b/>
        <sz val="11"/>
        <rFont val="Arial"/>
        <family val="2"/>
      </rPr>
      <t>überwiegend aus öffentlichen Zuwendungen</t>
    </r>
    <r>
      <rPr>
        <sz val="11"/>
        <rFont val="Arial"/>
        <family val="2"/>
      </rPr>
      <t xml:space="preserve"> bestreitet und sein Personal </t>
    </r>
    <r>
      <rPr>
        <b/>
        <sz val="11"/>
        <rFont val="Arial"/>
        <family val="2"/>
      </rPr>
      <t>unter Anwendung des TV-L</t>
    </r>
    <r>
      <rPr>
        <sz val="11"/>
        <rFont val="Arial"/>
        <family val="2"/>
      </rPr>
      <t xml:space="preserve"> vergütet. Es wird daher lediglich die Angemessenheit der Eingruppierung überprüft.</t>
    </r>
  </si>
  <si>
    <r>
      <t xml:space="preserve">Gemäß Ziffer 1.3 der ANBest-P wird zur Prüfung der Angemessenheit der Personalausgaben des Kunden das Besserstellungsverbot herangezogen, </t>
    </r>
    <r>
      <rPr>
        <sz val="11"/>
        <rFont val="Arial"/>
        <family val="2"/>
      </rPr>
      <t xml:space="preserve">da der Kunde seinen Gesamthaushalt </t>
    </r>
    <r>
      <rPr>
        <b/>
        <sz val="11"/>
        <rFont val="Arial"/>
        <family val="2"/>
      </rPr>
      <t>überwiegend aus öffentlichen Zuwendungen</t>
    </r>
    <r>
      <rPr>
        <sz val="11"/>
        <rFont val="Arial"/>
        <family val="2"/>
      </rPr>
      <t xml:space="preserve"> bestreitet und sein Personal </t>
    </r>
    <r>
      <rPr>
        <b/>
        <u val="single"/>
        <sz val="11"/>
        <rFont val="Arial"/>
        <family val="2"/>
      </rPr>
      <t>tarifgebunden</t>
    </r>
    <r>
      <rPr>
        <b/>
        <sz val="11"/>
        <rFont val="Arial"/>
        <family val="2"/>
      </rPr>
      <t xml:space="preserve"> ohne Direktanwendung des TV-L </t>
    </r>
    <r>
      <rPr>
        <sz val="11"/>
        <rFont val="Arial"/>
        <family val="2"/>
      </rPr>
      <t>vergütet (z.B. TVöD, Haustarif).</t>
    </r>
  </si>
  <si>
    <t>Der Antragsteller bestreitet seinen Gesamthaushalt überwiegend aus Entgelten und vergütet sein Personal ohne Direktanwendung des TV-L (z.B. Haustarif). Zur Sicherstellung der Wirtschaftlichkeit und Sparsamkeit der Ausgaben im Sinne der LHO wird daher eine Vergleichsberechnung hilfsweise anhand der Durchschnittssätze des TV-L durchgeführt.</t>
  </si>
  <si>
    <t>mtl. Pauschalbetrag pro TN</t>
  </si>
  <si>
    <t xml:space="preserve"> mtl. Pauschalbetrag pro TN</t>
  </si>
  <si>
    <t>Abschreibung/ Monat</t>
  </si>
  <si>
    <t>Pauschale 2.1 - 2.3</t>
  </si>
  <si>
    <t xml:space="preserve"> Kofinanzierungsbescheid:</t>
  </si>
  <si>
    <t>zuwendungs-fähige Bezüge</t>
  </si>
  <si>
    <t xml:space="preserve"> Leistungen an TN (AlgI bzw. AlgII)</t>
  </si>
  <si>
    <t>Leistungen an TN (AlgI bzw. AlgII)</t>
  </si>
  <si>
    <t>Ausgabenposition 2.1-2.3</t>
  </si>
  <si>
    <t>angemessene Ausgabe</t>
  </si>
  <si>
    <t>Tätigkeit im Projekt</t>
  </si>
  <si>
    <t>gesamt Stellenanteil in % beim Träger (Vollzeit/Teilzeit)</t>
  </si>
  <si>
    <t>Begründung der Auswahl, wenn nicht das kostengünstigste Angebot gewählt wurde</t>
  </si>
  <si>
    <t>externe Lehrgänge</t>
  </si>
  <si>
    <t>Mitarbeiterfortbildung</t>
  </si>
  <si>
    <t>Summe 2.1-2.3:</t>
  </si>
  <si>
    <t>Summe 2.4:</t>
  </si>
  <si>
    <t xml:space="preserve">Ausgabenposition 2.5 entfällt </t>
  </si>
  <si>
    <t>Kosten werden kofinanziert laut Kofinanzierungsbescheid:</t>
  </si>
  <si>
    <t>mtl.Gesamtmiet/leasingpreis</t>
  </si>
  <si>
    <t>Nutzungs-dauer in Monaten</t>
  </si>
  <si>
    <t>Abschreibung im Jahr der Anschaffung</t>
  </si>
  <si>
    <t>Zuwendungsfähige Ausgaben</t>
  </si>
  <si>
    <t>Beantragte Beträge</t>
  </si>
  <si>
    <t>Std. i. Projekt</t>
  </si>
  <si>
    <t>Qualifikationsnachweise sowie Tätigkeitsbeschreibungen liegen vor.</t>
  </si>
  <si>
    <t>Umfang und Einstufung der Stelle/n lassen sich aus dem Aufgabenspektrum begründen und sind somit notwendig, angemessen und zuwendungsfähig</t>
  </si>
  <si>
    <t>Berechnung angemessener Stundensatz</t>
  </si>
  <si>
    <t>Eingruppierung</t>
  </si>
  <si>
    <t>Durchschnittss.</t>
  </si>
  <si>
    <t>Jahresarbeitsstd.</t>
  </si>
  <si>
    <t>Qualifikationsnachweise liegen vor.</t>
  </si>
  <si>
    <t xml:space="preserve">Auflage: </t>
  </si>
  <si>
    <t xml:space="preserve">Die Ausgaben sind notwendig und angemessen. </t>
  </si>
  <si>
    <t>zuwendungsfähige Ausgaben Ziffer 1.1 und 1.2</t>
  </si>
  <si>
    <t>zuwendungsfähige Ausgaben Ziffer 1.3</t>
  </si>
  <si>
    <t>Begründung für ausnahmsweise Anerkennung:</t>
  </si>
  <si>
    <t>Erläuterung/Bemerkungen</t>
  </si>
  <si>
    <t>Auflage:</t>
  </si>
  <si>
    <t>zuwendungsfähige Ausgaben Ziffer 1.4</t>
  </si>
  <si>
    <t>zuwendungsfähige Ausgaben Ziffer 2.1-2.4:</t>
  </si>
  <si>
    <t>Bemerkungen/Kürzung</t>
  </si>
  <si>
    <t>Bemerkungen / Kürzung</t>
  </si>
  <si>
    <t xml:space="preserve">beantragte Ausgaben </t>
  </si>
  <si>
    <t>zuwendungsfähige Ausgaben Ziffer 2.7</t>
  </si>
  <si>
    <t>zuwendungsfähige Ausgaben Ziffer 2.6:</t>
  </si>
  <si>
    <t>Zuwendungsfähige Ausgaben Ziffer 3.1</t>
  </si>
  <si>
    <t>Auflagen:</t>
  </si>
  <si>
    <t>Bemerkungen Umlageschlüssel</t>
  </si>
  <si>
    <t>Zuwendungsfähige Ausgaben Ziffer 3.2</t>
  </si>
  <si>
    <t>Zuwendungsfähige Ausgaben Ziffer 3.3</t>
  </si>
  <si>
    <t xml:space="preserve"> zuwendungsfähige Ausgaben</t>
  </si>
  <si>
    <t xml:space="preserve">Hannover, den </t>
  </si>
  <si>
    <t>Unterschrift Sachbearbeiter</t>
  </si>
  <si>
    <t>Abteiltungsleitung zur Kenntnis</t>
  </si>
  <si>
    <t>Projekttitel</t>
  </si>
  <si>
    <t>Antragsnummer:</t>
  </si>
  <si>
    <t>Träger</t>
  </si>
  <si>
    <t xml:space="preserve">Bemerkungen: </t>
  </si>
  <si>
    <t>Erläuterung / Kürzung</t>
  </si>
  <si>
    <t>Begründeter Einzelfall bei Überschreitung des Interventionssatzes:</t>
  </si>
  <si>
    <t xml:space="preserve">ja              </t>
  </si>
  <si>
    <r>
      <t>€/Monat</t>
    </r>
    <r>
      <rPr>
        <sz val="8"/>
        <rFont val="Arial"/>
        <family val="2"/>
      </rPr>
      <t xml:space="preserve"> (max. 130,00 €)</t>
    </r>
  </si>
  <si>
    <r>
      <t>€/Monat</t>
    </r>
    <r>
      <rPr>
        <sz val="8"/>
        <rFont val="Arial"/>
        <family val="2"/>
      </rPr>
      <t xml:space="preserve"> (max. 130,00 € pro Kind)</t>
    </r>
  </si>
  <si>
    <t>teilweise</t>
  </si>
  <si>
    <t>Bemerkungen:</t>
  </si>
  <si>
    <t xml:space="preserve">Die Ausgaben sind notwendig und angemessen.            ja </t>
  </si>
  <si>
    <t xml:space="preserve">                                                                                nein</t>
  </si>
  <si>
    <t>Ausgabenposition 1.1-1.2</t>
  </si>
  <si>
    <t>angemessener monatl. Betrag pro TN</t>
  </si>
  <si>
    <t xml:space="preserve">Das Besserstellungsverbot wird beachtet, bzw. die Wirtschaftlickeit und Sparsamkeit der Ausgaben ist sichergestellt.               </t>
  </si>
  <si>
    <t>* 0,20 €</t>
  </si>
  <si>
    <t xml:space="preserve">Teilnehmeranzahl </t>
  </si>
  <si>
    <t>2.5 Fahrtkosten</t>
  </si>
  <si>
    <t>2.6 Unterkunftskosten</t>
  </si>
  <si>
    <t xml:space="preserve"> 2.6 Unterkunftskosten</t>
  </si>
  <si>
    <t xml:space="preserve"> 3.2 Ausstattungsgegenstände - Miete und Leasing</t>
  </si>
  <si>
    <t xml:space="preserve"> 1.1/1.2 Bezüge für eigenes und Fremdpersonal/Sozialabgaben</t>
  </si>
  <si>
    <t xml:space="preserve"> 1.3 Reisekosten</t>
  </si>
  <si>
    <t xml:space="preserve"> 1.4 externe Lehrgänge</t>
  </si>
  <si>
    <t xml:space="preserve"> 2.1-2.4 Unterhaltsgeld</t>
  </si>
  <si>
    <t xml:space="preserve"> 2.7 Kinderbetreuungskosten</t>
  </si>
  <si>
    <t>Tagegeld</t>
  </si>
  <si>
    <t>Laufzeit (von-bis)</t>
  </si>
  <si>
    <t>Vergabe ja/nein</t>
  </si>
  <si>
    <t>Besserstellungsverbot auf Grundlage von 39,8 Wochenstunden</t>
  </si>
  <si>
    <t>3 Vergleichsangebote erforderlich? (ja/nein)</t>
  </si>
  <si>
    <t>4. Prüfung Berechnung Pauschale</t>
  </si>
  <si>
    <t>Stundenkontingent</t>
  </si>
  <si>
    <t>beantragte Beträge</t>
  </si>
  <si>
    <t>anerkannte Entgr.</t>
  </si>
  <si>
    <t>Durchschnittssätze der einzelnen Vergütungsgruppen</t>
  </si>
  <si>
    <t>BAT</t>
  </si>
  <si>
    <t>2005-2007</t>
  </si>
  <si>
    <t>keine</t>
  </si>
  <si>
    <t>X</t>
  </si>
  <si>
    <t>IX b</t>
  </si>
  <si>
    <t>IX a</t>
  </si>
  <si>
    <t>VIII e. D.</t>
  </si>
  <si>
    <t>VIII m. D.</t>
  </si>
  <si>
    <t>VII</t>
  </si>
  <si>
    <t>VI b</t>
  </si>
  <si>
    <t>VI a</t>
  </si>
  <si>
    <t>V c</t>
  </si>
  <si>
    <t>V b m. D.</t>
  </si>
  <si>
    <t>V b g. D.</t>
  </si>
  <si>
    <t>V a</t>
  </si>
  <si>
    <t>IV b</t>
  </si>
  <si>
    <t>IV a</t>
  </si>
  <si>
    <t>III</t>
  </si>
  <si>
    <t>II b</t>
  </si>
  <si>
    <t>II a g. D.</t>
  </si>
  <si>
    <t>II a h. D</t>
  </si>
  <si>
    <t>I b</t>
  </si>
  <si>
    <t>I a</t>
  </si>
  <si>
    <t>I</t>
  </si>
  <si>
    <t>Honorarstd.-Sätze</t>
  </si>
  <si>
    <t>ab 2012 werden die Durchschnittssätze aus 2011</t>
  </si>
  <si>
    <t>zugrunde gelegt (muss ggfls angepasst werden)</t>
  </si>
  <si>
    <t>TV-L</t>
  </si>
  <si>
    <t>2 Ü</t>
  </si>
  <si>
    <t>13 Ü</t>
  </si>
  <si>
    <t>15 Ü</t>
  </si>
  <si>
    <t>Arbeitstage</t>
  </si>
  <si>
    <t>Std/Tag</t>
  </si>
  <si>
    <t>Jahresstunden</t>
  </si>
  <si>
    <t>Besserstellung</t>
  </si>
  <si>
    <t>anerkannte Beträge</t>
  </si>
  <si>
    <t>angemessener Stundensatz</t>
  </si>
  <si>
    <t>Durchschnittssatz/Jahr</t>
  </si>
  <si>
    <t>ggf. Erlöse</t>
  </si>
  <si>
    <t>Teamleitung zur Kenntnis</t>
  </si>
  <si>
    <t>Pädagogische Leitung</t>
  </si>
  <si>
    <t>Pädagogische Mitarbeit</t>
  </si>
  <si>
    <t>Projektkoordination</t>
  </si>
  <si>
    <t>Projektleitung</t>
  </si>
  <si>
    <t>Sozialpädagogische Betreuung</t>
  </si>
  <si>
    <t>Sozialpädagogische Leitung</t>
  </si>
  <si>
    <t>Vernetzung</t>
  </si>
  <si>
    <t>Anleiter/in</t>
  </si>
  <si>
    <t>Anleiter/in Praxis</t>
  </si>
  <si>
    <t>Anleiter/in Theorie</t>
  </si>
  <si>
    <t>Ausbilder/in</t>
  </si>
  <si>
    <t>Ausbildungsberater/in</t>
  </si>
  <si>
    <t>Projektmitarbeiter/in</t>
  </si>
  <si>
    <t>Beratung/Profiling</t>
  </si>
  <si>
    <t>Clearingstelle</t>
  </si>
  <si>
    <t>Evaluierung</t>
  </si>
  <si>
    <t>Geschäftsführer/in</t>
  </si>
  <si>
    <t>Case Manager/in</t>
  </si>
  <si>
    <t>Konzeptentwicklung</t>
  </si>
  <si>
    <t>Lehrkraft</t>
  </si>
  <si>
    <t>Ausbildungsplatzaquisiteur/in</t>
  </si>
  <si>
    <t>Nachfolgemoderator/in</t>
  </si>
  <si>
    <t>Verwaltungspersonal</t>
  </si>
  <si>
    <t>Weiterbildungsberater/in</t>
  </si>
  <si>
    <t>Wissenschaftliche/r Mitarbeiter/in</t>
  </si>
  <si>
    <t>Wochenstd. im Projekt</t>
  </si>
  <si>
    <t>Vertragliche Wochenstd.</t>
  </si>
  <si>
    <t>Beim Zuwendungs-empfänger beschäftigt?</t>
  </si>
  <si>
    <t>Beginn der Tätigkeit im Projekt</t>
  </si>
  <si>
    <t>Ende der Tätigkeit im Projekt</t>
  </si>
  <si>
    <t>Stellenanteil in Bezug auf Vollzeit</t>
  </si>
  <si>
    <t>Stellenanteil in Bezug auf vertragl. Arbeitszeit</t>
  </si>
  <si>
    <t>Wochenstd. Vollzeit</t>
  </si>
  <si>
    <t>(nur ausfüllen, wenn oben aufgeführtes Personal in mehreren ESF-Projekten parallel tätig ist)</t>
  </si>
  <si>
    <t>Richtlinie über die Gewährung von Zuwendungen zur Förderung der beruflichen Wiedereingliederung von Strafgefangenen und Haftentlassenen</t>
  </si>
  <si>
    <t>Pauschale 10,00 %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</si>
</sst>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 _€"/>
    <numFmt numFmtId="166" formatCode="#,##0.00_ ;[Red]\-#,##0.00\ "/>
  </numFmts>
  <fonts count="60">
    <font>
      <sz val="10"/>
      <name val="Arial"/>
      <family val="0"/>
    </font>
    <font>
      <sz val="11"/>
      <color indexed="8"/>
      <name val="Arial"/>
      <family val="2"/>
    </font>
    <font>
      <sz val="8"/>
      <name val="Arial"/>
      <family val="2"/>
    </font>
    <font>
      <b/>
      <sz val="10"/>
      <name val="Arial"/>
      <family val="2"/>
    </font>
    <font>
      <sz val="10"/>
      <name val="Wingdings"/>
      <family val="0"/>
    </font>
    <font>
      <b/>
      <sz val="8"/>
      <name val="Tahoma"/>
      <family val="2"/>
    </font>
    <font>
      <sz val="8"/>
      <name val="Tahoma"/>
      <family val="2"/>
    </font>
    <font>
      <u val="single"/>
      <sz val="10"/>
      <name val="Arial"/>
      <family val="2"/>
    </font>
    <font>
      <sz val="9"/>
      <name val="Arial"/>
      <family val="2"/>
    </font>
    <font>
      <sz val="11"/>
      <name val="Arial"/>
      <family val="2"/>
    </font>
    <font>
      <b/>
      <sz val="11"/>
      <name val="Arial"/>
      <family val="2"/>
    </font>
    <font>
      <b/>
      <u val="single"/>
      <sz val="11"/>
      <name val="Arial"/>
      <family val="2"/>
    </font>
    <font>
      <b/>
      <u val="single"/>
      <sz val="10"/>
      <name val="Arial"/>
      <family val="2"/>
    </font>
    <font>
      <sz val="9"/>
      <color indexed="8"/>
      <name val="Arial"/>
      <family val="2"/>
    </font>
    <font>
      <b/>
      <sz val="12"/>
      <name val="Arial"/>
      <family val="2"/>
    </font>
    <font>
      <sz val="9"/>
      <name val="Tahoma"/>
      <family val="2"/>
    </font>
    <font>
      <b/>
      <sz val="9"/>
      <name val="Tahoma"/>
      <family val="2"/>
    </font>
    <font>
      <i/>
      <sz val="12"/>
      <name val="Arial"/>
      <family val="2"/>
    </font>
    <font>
      <sz val="12"/>
      <name val="Arial"/>
      <family val="2"/>
    </font>
    <font>
      <sz val="10"/>
      <color indexed="10"/>
      <name val="Arial"/>
      <family val="2"/>
    </font>
    <font>
      <sz val="10"/>
      <color indexed="9"/>
      <name val="Arial"/>
      <family val="2"/>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7.5"/>
      <color indexed="8"/>
      <name val="Calibri"/>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0"/>
      <color rgb="FFFF0000"/>
      <name val="Arial"/>
      <family val="2"/>
    </font>
    <font>
      <sz val="10"/>
      <color theme="0"/>
      <name val="Arial"/>
      <family val="2"/>
    </font>
    <font>
      <b/>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35F52B"/>
        <bgColor indexed="64"/>
      </patternFill>
    </fill>
    <fill>
      <patternFill patternType="solid">
        <fgColor rgb="FFC6FDBF"/>
        <bgColor indexed="64"/>
      </patternFill>
    </fill>
    <fill>
      <patternFill patternType="solid">
        <fgColor rgb="FFFF0000"/>
        <bgColor indexed="64"/>
      </patternFill>
    </fill>
    <fill>
      <patternFill patternType="solid">
        <fgColor theme="5" tint="0.5999600291252136"/>
        <bgColor indexed="64"/>
      </patternFill>
    </fill>
    <fill>
      <patternFill patternType="solid">
        <fgColor rgb="FFE6B8B7"/>
        <bgColor indexed="64"/>
      </patternFill>
    </fill>
    <fill>
      <patternFill patternType="solid">
        <fgColor rgb="FFFFFF00"/>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medium"/>
      <right style="medium"/>
      <top style="medium"/>
      <bottom style="medium"/>
    </border>
    <border>
      <left style="medium"/>
      <right style="medium"/>
      <top/>
      <bottom style="medium"/>
    </border>
    <border>
      <left style="thin"/>
      <right/>
      <top/>
      <bottom/>
    </border>
    <border>
      <left style="thin"/>
      <right/>
      <top style="thin"/>
      <bottom style="thin"/>
    </border>
    <border>
      <left/>
      <right style="thin"/>
      <top style="thin"/>
      <bottom style="thin"/>
    </border>
    <border>
      <left style="thin"/>
      <right/>
      <top style="thin"/>
      <bottom/>
    </border>
    <border>
      <left/>
      <right/>
      <top style="thin"/>
      <bottom style="thin"/>
    </border>
    <border>
      <left style="medium"/>
      <right/>
      <top style="medium"/>
      <bottom style="medium"/>
    </border>
    <border>
      <left style="thin"/>
      <right style="thin"/>
      <top/>
      <bottom style="thin"/>
    </border>
    <border>
      <left style="thin"/>
      <right/>
      <top/>
      <bottom style="thin"/>
    </border>
    <border>
      <left style="thin"/>
      <right style="thin"/>
      <top style="medium"/>
      <bottom style="medium"/>
    </border>
    <border>
      <left style="medium"/>
      <right/>
      <top/>
      <bottom style="medium"/>
    </border>
    <border>
      <left/>
      <right/>
      <top/>
      <bottom style="medium"/>
    </border>
    <border>
      <left style="medium"/>
      <right/>
      <top/>
      <bottom/>
    </border>
    <border>
      <left style="medium"/>
      <right style="thin"/>
      <top style="medium"/>
      <bottom style="medium"/>
    </border>
    <border>
      <left style="thin"/>
      <right style="medium"/>
      <top style="medium"/>
      <bottom style="medium"/>
    </border>
    <border>
      <left/>
      <right style="thin"/>
      <top style="thin"/>
      <bottom/>
    </border>
    <border>
      <left/>
      <right/>
      <top/>
      <bottom style="thin"/>
    </border>
    <border>
      <left/>
      <right style="thin"/>
      <top/>
      <bottom style="thin"/>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right style="medium"/>
      <top/>
      <bottom style="medium"/>
    </border>
    <border>
      <left style="medium"/>
      <right/>
      <top style="medium"/>
      <bottom/>
    </border>
    <border>
      <left/>
      <right/>
      <top style="medium"/>
      <bottom/>
    </border>
    <border>
      <left/>
      <right style="medium"/>
      <top style="medium"/>
      <bottom/>
    </border>
    <border>
      <left/>
      <right/>
      <top style="thin"/>
      <bottom/>
    </border>
    <border>
      <left/>
      <right style="medium"/>
      <top/>
      <bottom/>
    </border>
    <border>
      <left style="thin"/>
      <right style="thin"/>
      <top/>
      <bottom/>
    </border>
    <border>
      <left style="thin"/>
      <right style="thin"/>
      <top/>
      <bottom style="medium"/>
    </border>
    <border>
      <left/>
      <right style="thin"/>
      <top/>
      <bottom style="medium"/>
    </border>
    <border>
      <left/>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style="medium"/>
      <right style="thin"/>
      <top style="medium"/>
      <bottom/>
    </border>
    <border>
      <left style="thin"/>
      <right/>
      <top style="medium"/>
      <bottom style="medium"/>
    </border>
    <border>
      <left/>
      <right style="thin"/>
      <top style="medium"/>
      <bottom style="medium"/>
    </border>
    <border>
      <left/>
      <right style="thin"/>
      <top style="medium"/>
      <bottom style="thin"/>
    </border>
    <border>
      <left style="medium"/>
      <right style="thin"/>
      <top style="thin"/>
      <bottom style="medium"/>
    </border>
    <border>
      <left/>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44" fontId="0" fillId="0" borderId="0" applyFon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546">
    <xf numFmtId="0" fontId="0" fillId="0" borderId="0" xfId="0" applyAlignment="1">
      <alignment/>
    </xf>
    <xf numFmtId="0" fontId="3" fillId="0" borderId="0" xfId="0" applyFont="1" applyAlignment="1">
      <alignment/>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164" fontId="0" fillId="0" borderId="10" xfId="0" applyNumberFormat="1" applyBorder="1" applyAlignment="1">
      <alignment horizontal="center"/>
    </xf>
    <xf numFmtId="164" fontId="0" fillId="0" borderId="11" xfId="0" applyNumberFormat="1" applyBorder="1" applyAlignment="1">
      <alignment horizontal="center"/>
    </xf>
    <xf numFmtId="0" fontId="0" fillId="0" borderId="0" xfId="0" applyAlignment="1">
      <alignment horizontal="right"/>
    </xf>
    <xf numFmtId="164" fontId="3" fillId="0" borderId="12" xfId="0" applyNumberFormat="1" applyFont="1" applyBorder="1" applyAlignment="1">
      <alignment horizontal="center"/>
    </xf>
    <xf numFmtId="0" fontId="0" fillId="33" borderId="10" xfId="0" applyFill="1" applyBorder="1" applyAlignment="1">
      <alignment horizontal="center"/>
    </xf>
    <xf numFmtId="164" fontId="3" fillId="0" borderId="0" xfId="0" applyNumberFormat="1" applyFont="1" applyBorder="1" applyAlignment="1">
      <alignment horizontal="center"/>
    </xf>
    <xf numFmtId="0" fontId="0" fillId="33" borderId="11" xfId="0" applyFill="1" applyBorder="1" applyAlignment="1">
      <alignment horizontal="center"/>
    </xf>
    <xf numFmtId="0" fontId="0" fillId="0" borderId="0" xfId="0" applyFill="1" applyBorder="1" applyAlignment="1">
      <alignment horizontal="center"/>
    </xf>
    <xf numFmtId="0" fontId="0" fillId="33" borderId="10" xfId="0" applyFill="1" applyBorder="1" applyAlignment="1">
      <alignment/>
    </xf>
    <xf numFmtId="164" fontId="0" fillId="0" borderId="0" xfId="0" applyNumberFormat="1" applyBorder="1" applyAlignment="1">
      <alignment horizontal="center"/>
    </xf>
    <xf numFmtId="164" fontId="3" fillId="0" borderId="13" xfId="0" applyNumberFormat="1" applyFont="1" applyBorder="1" applyAlignment="1">
      <alignment horizontal="center"/>
    </xf>
    <xf numFmtId="0" fontId="7" fillId="0" borderId="14" xfId="0" applyFont="1" applyFill="1" applyBorder="1" applyAlignment="1">
      <alignment horizontal="center"/>
    </xf>
    <xf numFmtId="0" fontId="7" fillId="0" borderId="0" xfId="0" applyFont="1" applyFill="1" applyBorder="1" applyAlignment="1">
      <alignment horizontal="center"/>
    </xf>
    <xf numFmtId="0" fontId="4" fillId="0" borderId="0" xfId="0" applyFont="1" applyAlignment="1">
      <alignment/>
    </xf>
    <xf numFmtId="0" fontId="2" fillId="0" borderId="0" xfId="0" applyFont="1" applyAlignment="1">
      <alignment/>
    </xf>
    <xf numFmtId="0" fontId="0" fillId="0" borderId="10" xfId="0" applyBorder="1" applyAlignment="1">
      <alignment/>
    </xf>
    <xf numFmtId="164" fontId="0" fillId="0" borderId="0" xfId="0" applyNumberFormat="1" applyFont="1" applyBorder="1" applyAlignment="1">
      <alignment horizontal="right"/>
    </xf>
    <xf numFmtId="0" fontId="0" fillId="0" borderId="0" xfId="0" applyBorder="1" applyAlignment="1">
      <alignment/>
    </xf>
    <xf numFmtId="0" fontId="0" fillId="33" borderId="10" xfId="0" applyFont="1" applyFill="1" applyBorder="1" applyAlignment="1">
      <alignment horizontal="center"/>
    </xf>
    <xf numFmtId="164" fontId="0" fillId="33" borderId="10" xfId="0" applyNumberFormat="1" applyFont="1" applyFill="1" applyBorder="1" applyAlignment="1">
      <alignment horizontal="center"/>
    </xf>
    <xf numFmtId="165" fontId="0" fillId="0" borderId="10" xfId="0" applyNumberFormat="1" applyBorder="1" applyAlignment="1">
      <alignment horizontal="center"/>
    </xf>
    <xf numFmtId="0" fontId="0" fillId="0" borderId="0" xfId="0" applyAlignment="1">
      <alignment/>
    </xf>
    <xf numFmtId="0" fontId="3" fillId="0" borderId="0" xfId="0" applyFont="1" applyAlignment="1">
      <alignment/>
    </xf>
    <xf numFmtId="0" fontId="0" fillId="0" borderId="0" xfId="0" applyFill="1" applyAlignment="1">
      <alignment/>
    </xf>
    <xf numFmtId="164" fontId="0" fillId="0" borderId="10" xfId="0" applyNumberFormat="1" applyFont="1" applyBorder="1" applyAlignment="1">
      <alignment horizontal="center"/>
    </xf>
    <xf numFmtId="164" fontId="3" fillId="0" borderId="10" xfId="0" applyNumberFormat="1" applyFont="1" applyBorder="1" applyAlignment="1">
      <alignment horizontal="center"/>
    </xf>
    <xf numFmtId="0" fontId="0" fillId="33" borderId="10" xfId="0" applyFill="1" applyBorder="1" applyAlignment="1">
      <alignment/>
    </xf>
    <xf numFmtId="0" fontId="1" fillId="0" borderId="0" xfId="0" applyFont="1" applyAlignment="1">
      <alignment horizontal="justify"/>
    </xf>
    <xf numFmtId="0" fontId="0" fillId="0" borderId="0" xfId="0" applyBorder="1" applyAlignment="1">
      <alignment horizontal="justify" vertical="top"/>
    </xf>
    <xf numFmtId="164" fontId="0" fillId="0" borderId="15" xfId="0" applyNumberFormat="1" applyFont="1" applyBorder="1" applyAlignment="1">
      <alignment horizontal="center"/>
    </xf>
    <xf numFmtId="0" fontId="0" fillId="33" borderId="0" xfId="0" applyFill="1" applyBorder="1" applyAlignment="1">
      <alignment/>
    </xf>
    <xf numFmtId="164" fontId="0" fillId="0" borderId="10" xfId="0" applyNumberFormat="1" applyBorder="1" applyAlignment="1">
      <alignment horizontal="center" vertical="top"/>
    </xf>
    <xf numFmtId="0" fontId="0" fillId="0" borderId="16" xfId="0" applyBorder="1" applyAlignment="1">
      <alignment horizontal="left"/>
    </xf>
    <xf numFmtId="0" fontId="0" fillId="0" borderId="16" xfId="0" applyBorder="1" applyAlignment="1">
      <alignment horizontal="center"/>
    </xf>
    <xf numFmtId="0" fontId="0" fillId="33" borderId="16" xfId="0" applyFill="1" applyBorder="1" applyAlignment="1">
      <alignment horizontal="center"/>
    </xf>
    <xf numFmtId="164" fontId="0" fillId="0" borderId="0" xfId="0" applyNumberFormat="1" applyAlignment="1">
      <alignment/>
    </xf>
    <xf numFmtId="164" fontId="0" fillId="0" borderId="15" xfId="0" applyNumberFormat="1" applyBorder="1" applyAlignment="1">
      <alignment horizontal="center"/>
    </xf>
    <xf numFmtId="164" fontId="0" fillId="0" borderId="17" xfId="0" applyNumberFormat="1" applyBorder="1" applyAlignment="1">
      <alignment horizontal="center"/>
    </xf>
    <xf numFmtId="0" fontId="10" fillId="0" borderId="0" xfId="0" applyFont="1" applyAlignment="1">
      <alignment/>
    </xf>
    <xf numFmtId="0" fontId="9" fillId="0" borderId="0" xfId="0" applyFont="1" applyAlignment="1">
      <alignment/>
    </xf>
    <xf numFmtId="0" fontId="9" fillId="0" borderId="0" xfId="0" applyFont="1" applyAlignment="1">
      <alignment/>
    </xf>
    <xf numFmtId="0" fontId="9" fillId="33" borderId="10" xfId="0" applyFont="1" applyFill="1" applyBorder="1" applyAlignment="1">
      <alignment/>
    </xf>
    <xf numFmtId="0" fontId="9" fillId="33" borderId="10" xfId="0" applyFont="1" applyFill="1" applyBorder="1" applyAlignment="1">
      <alignment vertical="center" readingOrder="1"/>
    </xf>
    <xf numFmtId="0" fontId="9" fillId="33" borderId="10" xfId="0" applyFont="1" applyFill="1" applyBorder="1" applyAlignment="1">
      <alignment wrapText="1" readingOrder="1"/>
    </xf>
    <xf numFmtId="0" fontId="9" fillId="33" borderId="10" xfId="0" applyFont="1" applyFill="1" applyBorder="1" applyAlignment="1">
      <alignment horizontal="right"/>
    </xf>
    <xf numFmtId="164" fontId="9" fillId="0" borderId="10" xfId="0" applyNumberFormat="1" applyFont="1" applyBorder="1" applyAlignment="1">
      <alignment horizontal="center"/>
    </xf>
    <xf numFmtId="3" fontId="9" fillId="0" borderId="10" xfId="0" applyNumberFormat="1" applyFont="1" applyBorder="1" applyAlignment="1">
      <alignment horizontal="center"/>
    </xf>
    <xf numFmtId="164" fontId="10" fillId="0" borderId="0" xfId="0" applyNumberFormat="1" applyFont="1" applyBorder="1" applyAlignment="1">
      <alignment horizontal="center"/>
    </xf>
    <xf numFmtId="0" fontId="10" fillId="0" borderId="0" xfId="0" applyFont="1" applyAlignment="1">
      <alignment horizontal="center"/>
    </xf>
    <xf numFmtId="164" fontId="10" fillId="0" borderId="0" xfId="0" applyNumberFormat="1" applyFont="1" applyAlignment="1">
      <alignment/>
    </xf>
    <xf numFmtId="0" fontId="9" fillId="0" borderId="0" xfId="0" applyFont="1" applyAlignment="1">
      <alignment horizontal="right"/>
    </xf>
    <xf numFmtId="164" fontId="0" fillId="33" borderId="10" xfId="0" applyNumberFormat="1" applyFont="1" applyFill="1" applyBorder="1" applyAlignment="1">
      <alignment horizontal="left" vertical="center" wrapText="1" readingOrder="1"/>
    </xf>
    <xf numFmtId="164" fontId="3" fillId="0" borderId="0" xfId="0" applyNumberFormat="1" applyFont="1" applyBorder="1" applyAlignment="1">
      <alignment/>
    </xf>
    <xf numFmtId="0" fontId="0" fillId="0" borderId="16" xfId="0" applyBorder="1" applyAlignment="1">
      <alignment/>
    </xf>
    <xf numFmtId="0" fontId="0" fillId="33" borderId="16" xfId="0" applyFill="1" applyBorder="1" applyAlignment="1">
      <alignment/>
    </xf>
    <xf numFmtId="164" fontId="0" fillId="0" borderId="10" xfId="0" applyNumberFormat="1" applyFill="1" applyBorder="1" applyAlignment="1">
      <alignment horizontal="center"/>
    </xf>
    <xf numFmtId="0" fontId="0" fillId="0" borderId="16" xfId="0" applyFill="1" applyBorder="1" applyAlignment="1">
      <alignment/>
    </xf>
    <xf numFmtId="0" fontId="0" fillId="33" borderId="16" xfId="0" applyFill="1" applyBorder="1" applyAlignment="1">
      <alignment horizontal="left"/>
    </xf>
    <xf numFmtId="0" fontId="0" fillId="0" borderId="18" xfId="0" applyBorder="1" applyAlignment="1">
      <alignment horizontal="left"/>
    </xf>
    <xf numFmtId="0" fontId="0" fillId="0" borderId="0" xfId="0" applyFill="1" applyBorder="1" applyAlignment="1">
      <alignment/>
    </xf>
    <xf numFmtId="0" fontId="0" fillId="33" borderId="10" xfId="0" applyFill="1" applyBorder="1" applyAlignment="1">
      <alignment horizontal="left"/>
    </xf>
    <xf numFmtId="4" fontId="0" fillId="0" borderId="10" xfId="0" applyNumberFormat="1" applyBorder="1" applyAlignment="1">
      <alignment horizontal="center"/>
    </xf>
    <xf numFmtId="0" fontId="0" fillId="33" borderId="0" xfId="0" applyFill="1" applyBorder="1" applyAlignment="1">
      <alignment horizontal="center"/>
    </xf>
    <xf numFmtId="0" fontId="0" fillId="33" borderId="18" xfId="0" applyFill="1" applyBorder="1" applyAlignment="1">
      <alignment/>
    </xf>
    <xf numFmtId="0" fontId="0" fillId="33" borderId="16" xfId="0" applyFill="1" applyBorder="1" applyAlignment="1">
      <alignment/>
    </xf>
    <xf numFmtId="0" fontId="0" fillId="0" borderId="0" xfId="0" applyFill="1" applyBorder="1" applyAlignment="1">
      <alignment horizontal="justify" vertical="top"/>
    </xf>
    <xf numFmtId="164" fontId="3" fillId="0" borderId="0" xfId="0" applyNumberFormat="1" applyFont="1" applyFill="1" applyBorder="1" applyAlignment="1">
      <alignment horizontal="center"/>
    </xf>
    <xf numFmtId="164" fontId="0" fillId="0" borderId="0" xfId="0"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164" fontId="0" fillId="0" borderId="0" xfId="0" applyNumberFormat="1" applyFill="1" applyBorder="1" applyAlignment="1">
      <alignment horizontal="center"/>
    </xf>
    <xf numFmtId="164" fontId="3" fillId="0" borderId="19" xfId="0" applyNumberFormat="1" applyFont="1" applyBorder="1" applyAlignment="1">
      <alignment horizontal="center"/>
    </xf>
    <xf numFmtId="0" fontId="0" fillId="0" borderId="0" xfId="0" applyBorder="1" applyAlignment="1">
      <alignment/>
    </xf>
    <xf numFmtId="0" fontId="0" fillId="0" borderId="20" xfId="0" applyBorder="1" applyAlignment="1">
      <alignment/>
    </xf>
    <xf numFmtId="164" fontId="0" fillId="0" borderId="21" xfId="0" applyNumberFormat="1" applyBorder="1" applyAlignment="1">
      <alignment horizontal="center"/>
    </xf>
    <xf numFmtId="0" fontId="0" fillId="33" borderId="22" xfId="0" applyFill="1" applyBorder="1" applyAlignment="1">
      <alignment/>
    </xf>
    <xf numFmtId="0" fontId="0" fillId="33" borderId="22" xfId="0" applyFill="1" applyBorder="1" applyAlignment="1">
      <alignment/>
    </xf>
    <xf numFmtId="0" fontId="0" fillId="33" borderId="12" xfId="0" applyFill="1" applyBorder="1" applyAlignment="1">
      <alignment horizontal="center"/>
    </xf>
    <xf numFmtId="7" fontId="0" fillId="0" borderId="20" xfId="45" applyNumberFormat="1" applyFont="1" applyBorder="1" applyAlignment="1">
      <alignment/>
    </xf>
    <xf numFmtId="164" fontId="0" fillId="0" borderId="10" xfId="0" applyNumberFormat="1" applyBorder="1" applyAlignment="1">
      <alignment/>
    </xf>
    <xf numFmtId="0" fontId="0" fillId="33" borderId="18" xfId="0" applyFill="1" applyBorder="1" applyAlignment="1">
      <alignment/>
    </xf>
    <xf numFmtId="164" fontId="0" fillId="0" borderId="11" xfId="0" applyNumberFormat="1" applyBorder="1" applyAlignment="1">
      <alignment horizontal="center" vertical="top"/>
    </xf>
    <xf numFmtId="164" fontId="0" fillId="0" borderId="11" xfId="0" applyNumberFormat="1" applyFont="1" applyBorder="1" applyAlignment="1">
      <alignment horizontal="center"/>
    </xf>
    <xf numFmtId="0" fontId="8" fillId="33" borderId="10" xfId="0" applyFont="1" applyFill="1" applyBorder="1" applyAlignment="1">
      <alignment horizontal="center"/>
    </xf>
    <xf numFmtId="0" fontId="8" fillId="33" borderId="10" xfId="0" applyFont="1" applyFill="1" applyBorder="1" applyAlignment="1">
      <alignment horizontal="center" vertical="center" wrapText="1"/>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0" xfId="0" applyBorder="1" applyAlignment="1">
      <alignment/>
    </xf>
    <xf numFmtId="0" fontId="0" fillId="34" borderId="26" xfId="0" applyFill="1" applyBorder="1" applyAlignment="1">
      <alignment/>
    </xf>
    <xf numFmtId="0" fontId="0" fillId="34" borderId="27" xfId="0" applyFill="1" applyBorder="1" applyAlignment="1">
      <alignment/>
    </xf>
    <xf numFmtId="0" fontId="0" fillId="0" borderId="10" xfId="0" applyFill="1" applyBorder="1" applyAlignment="1">
      <alignment/>
    </xf>
    <xf numFmtId="0" fontId="3" fillId="0" borderId="10" xfId="0" applyFont="1" applyFill="1" applyBorder="1" applyAlignment="1">
      <alignment/>
    </xf>
    <xf numFmtId="0" fontId="12" fillId="0" borderId="0" xfId="0" applyFont="1" applyFill="1" applyBorder="1" applyAlignment="1">
      <alignment/>
    </xf>
    <xf numFmtId="0" fontId="3" fillId="0" borderId="0" xfId="0" applyFont="1" applyFill="1" applyBorder="1" applyAlignment="1">
      <alignment/>
    </xf>
    <xf numFmtId="0" fontId="0" fillId="33" borderId="10" xfId="0" applyFill="1" applyBorder="1" applyAlignment="1">
      <alignment horizontal="center" wrapText="1"/>
    </xf>
    <xf numFmtId="0" fontId="0" fillId="33" borderId="16" xfId="0" applyFill="1" applyBorder="1" applyAlignment="1">
      <alignment wrapText="1"/>
    </xf>
    <xf numFmtId="164" fontId="0" fillId="0" borderId="16" xfId="0" applyNumberFormat="1" applyBorder="1" applyAlignment="1">
      <alignment/>
    </xf>
    <xf numFmtId="0" fontId="0" fillId="33" borderId="10" xfId="0" applyFont="1" applyFill="1" applyBorder="1" applyAlignment="1">
      <alignment horizontal="center" wrapText="1"/>
    </xf>
    <xf numFmtId="164" fontId="3" fillId="0" borderId="0" xfId="0" applyNumberFormat="1" applyFont="1" applyAlignment="1">
      <alignment/>
    </xf>
    <xf numFmtId="0" fontId="0" fillId="33" borderId="15" xfId="0" applyFill="1" applyBorder="1" applyAlignment="1">
      <alignment horizontal="center"/>
    </xf>
    <xf numFmtId="0" fontId="0" fillId="33" borderId="17" xfId="0" applyFont="1" applyFill="1" applyBorder="1" applyAlignment="1">
      <alignment/>
    </xf>
    <xf numFmtId="0" fontId="0" fillId="33" borderId="28" xfId="0" applyFill="1" applyBorder="1" applyAlignment="1">
      <alignment/>
    </xf>
    <xf numFmtId="0" fontId="0" fillId="0" borderId="29" xfId="0" applyBorder="1" applyAlignment="1">
      <alignment/>
    </xf>
    <xf numFmtId="0" fontId="0" fillId="0" borderId="30" xfId="0" applyBorder="1" applyAlignment="1">
      <alignment/>
    </xf>
    <xf numFmtId="0" fontId="11" fillId="0" borderId="0" xfId="0" applyFont="1" applyAlignment="1">
      <alignment/>
    </xf>
    <xf numFmtId="0" fontId="0" fillId="0" borderId="28" xfId="0" applyBorder="1" applyAlignment="1">
      <alignment/>
    </xf>
    <xf numFmtId="0" fontId="0" fillId="0" borderId="28" xfId="0" applyBorder="1" applyAlignment="1">
      <alignment wrapText="1"/>
    </xf>
    <xf numFmtId="0" fontId="3" fillId="0" borderId="19" xfId="0" applyFont="1"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23" xfId="0" applyBorder="1" applyAlignment="1">
      <alignment/>
    </xf>
    <xf numFmtId="0" fontId="0" fillId="0" borderId="24" xfId="0" applyBorder="1" applyAlignment="1">
      <alignment/>
    </xf>
    <xf numFmtId="164" fontId="3" fillId="0" borderId="36" xfId="0" applyNumberFormat="1" applyFon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wrapText="1"/>
    </xf>
    <xf numFmtId="0" fontId="0" fillId="0" borderId="36" xfId="0" applyBorder="1" applyAlignment="1">
      <alignment/>
    </xf>
    <xf numFmtId="0" fontId="3" fillId="0" borderId="37" xfId="0" applyFont="1" applyBorder="1" applyAlignment="1">
      <alignment/>
    </xf>
    <xf numFmtId="0" fontId="0" fillId="0" borderId="25" xfId="0" applyBorder="1" applyAlignment="1">
      <alignment/>
    </xf>
    <xf numFmtId="0" fontId="3" fillId="0" borderId="0" xfId="0" applyFont="1" applyBorder="1" applyAlignment="1">
      <alignment/>
    </xf>
    <xf numFmtId="0" fontId="0" fillId="0" borderId="39" xfId="0" applyBorder="1" applyAlignment="1">
      <alignment/>
    </xf>
    <xf numFmtId="164" fontId="0" fillId="0" borderId="36" xfId="0" applyNumberFormat="1" applyBorder="1" applyAlignment="1">
      <alignment/>
    </xf>
    <xf numFmtId="0" fontId="0" fillId="33" borderId="11" xfId="0" applyFill="1" applyBorder="1" applyAlignment="1">
      <alignment/>
    </xf>
    <xf numFmtId="0" fontId="0" fillId="33" borderId="40" xfId="0" applyFill="1" applyBorder="1" applyAlignment="1">
      <alignment/>
    </xf>
    <xf numFmtId="0" fontId="0" fillId="33" borderId="28" xfId="0" applyFill="1" applyBorder="1" applyAlignment="1">
      <alignment horizontal="right"/>
    </xf>
    <xf numFmtId="0" fontId="8" fillId="33" borderId="10" xfId="0" applyFont="1" applyFill="1" applyBorder="1" applyAlignment="1">
      <alignment horizontal="center" wrapText="1"/>
    </xf>
    <xf numFmtId="0" fontId="3" fillId="0" borderId="37" xfId="0" applyFont="1" applyBorder="1" applyAlignment="1">
      <alignment horizontal="left"/>
    </xf>
    <xf numFmtId="44" fontId="3" fillId="0" borderId="32" xfId="0" applyNumberFormat="1" applyFont="1" applyBorder="1" applyAlignment="1">
      <alignment/>
    </xf>
    <xf numFmtId="0" fontId="0" fillId="33" borderId="27" xfId="0" applyFill="1" applyBorder="1" applyAlignment="1">
      <alignment wrapText="1"/>
    </xf>
    <xf numFmtId="0" fontId="0" fillId="0" borderId="41" xfId="0" applyBorder="1" applyAlignment="1">
      <alignment wrapText="1"/>
    </xf>
    <xf numFmtId="0" fontId="3" fillId="0" borderId="25" xfId="0" applyFont="1" applyBorder="1" applyAlignment="1">
      <alignment/>
    </xf>
    <xf numFmtId="0" fontId="0" fillId="0" borderId="41" xfId="0" applyBorder="1" applyAlignment="1">
      <alignment/>
    </xf>
    <xf numFmtId="164" fontId="3" fillId="0" borderId="32" xfId="0" applyNumberFormat="1" applyFont="1" applyBorder="1" applyAlignment="1">
      <alignment/>
    </xf>
    <xf numFmtId="0" fontId="0" fillId="0" borderId="0" xfId="0" applyBorder="1" applyAlignment="1">
      <alignment wrapText="1"/>
    </xf>
    <xf numFmtId="0" fontId="7" fillId="0" borderId="37" xfId="0" applyFont="1" applyFill="1" applyBorder="1" applyAlignment="1">
      <alignment horizontal="left"/>
    </xf>
    <xf numFmtId="0" fontId="7" fillId="0" borderId="25" xfId="0" applyFont="1" applyFill="1" applyBorder="1" applyAlignment="1">
      <alignment horizontal="center"/>
    </xf>
    <xf numFmtId="0" fontId="4" fillId="0" borderId="0" xfId="0" applyFont="1" applyBorder="1" applyAlignment="1">
      <alignment/>
    </xf>
    <xf numFmtId="0" fontId="4" fillId="0" borderId="24" xfId="0" applyFont="1" applyBorder="1" applyAlignment="1">
      <alignment/>
    </xf>
    <xf numFmtId="0" fontId="0" fillId="33" borderId="10" xfId="0" applyFill="1" applyBorder="1" applyAlignment="1">
      <alignment wrapText="1"/>
    </xf>
    <xf numFmtId="0" fontId="0" fillId="33" borderId="10" xfId="0" applyFont="1" applyFill="1" applyBorder="1" applyAlignment="1">
      <alignment wrapText="1" readingOrder="1"/>
    </xf>
    <xf numFmtId="0" fontId="0" fillId="0" borderId="0" xfId="0" applyFill="1" applyBorder="1" applyAlignment="1">
      <alignment horizontal="center" wrapText="1"/>
    </xf>
    <xf numFmtId="0" fontId="0" fillId="0" borderId="0" xfId="0" applyFont="1" applyAlignment="1">
      <alignment/>
    </xf>
    <xf numFmtId="10" fontId="0" fillId="0" borderId="10" xfId="0" applyNumberFormat="1" applyBorder="1" applyAlignment="1">
      <alignment/>
    </xf>
    <xf numFmtId="10" fontId="3" fillId="0" borderId="10" xfId="0" applyNumberFormat="1" applyFont="1" applyBorder="1" applyAlignment="1">
      <alignment/>
    </xf>
    <xf numFmtId="0" fontId="14" fillId="0" borderId="10" xfId="0" applyFont="1" applyBorder="1" applyAlignment="1">
      <alignment/>
    </xf>
    <xf numFmtId="7" fontId="0" fillId="0" borderId="42" xfId="45" applyNumberFormat="1" applyFont="1" applyBorder="1" applyAlignment="1">
      <alignment/>
    </xf>
    <xf numFmtId="7" fontId="3" fillId="0" borderId="12" xfId="45" applyNumberFormat="1" applyFont="1" applyBorder="1" applyAlignment="1">
      <alignment/>
    </xf>
    <xf numFmtId="164" fontId="0" fillId="0" borderId="14" xfId="0" applyNumberFormat="1" applyBorder="1" applyAlignment="1">
      <alignment horizontal="center"/>
    </xf>
    <xf numFmtId="10" fontId="9" fillId="0" borderId="10" xfId="0" applyNumberFormat="1" applyFont="1" applyBorder="1" applyAlignment="1">
      <alignment/>
    </xf>
    <xf numFmtId="0" fontId="0" fillId="33" borderId="15" xfId="0" applyFont="1" applyFill="1" applyBorder="1" applyAlignment="1">
      <alignment/>
    </xf>
    <xf numFmtId="0" fontId="0" fillId="33" borderId="18" xfId="0" applyFont="1" applyFill="1" applyBorder="1" applyAlignment="1">
      <alignment/>
    </xf>
    <xf numFmtId="0" fontId="0" fillId="33" borderId="16" xfId="0" applyFont="1" applyFill="1" applyBorder="1" applyAlignment="1">
      <alignment/>
    </xf>
    <xf numFmtId="164" fontId="0" fillId="0" borderId="0" xfId="0" applyNumberFormat="1" applyBorder="1" applyAlignment="1">
      <alignment/>
    </xf>
    <xf numFmtId="10" fontId="0" fillId="0" borderId="0" xfId="0" applyNumberFormat="1" applyBorder="1" applyAlignment="1">
      <alignment/>
    </xf>
    <xf numFmtId="10" fontId="3" fillId="0" borderId="0" xfId="0" applyNumberFormat="1" applyFont="1" applyBorder="1" applyAlignment="1">
      <alignment/>
    </xf>
    <xf numFmtId="7" fontId="0" fillId="0" borderId="10" xfId="45" applyNumberFormat="1" applyFont="1" applyBorder="1" applyAlignment="1">
      <alignment horizontal="center"/>
    </xf>
    <xf numFmtId="0" fontId="0" fillId="0" borderId="10" xfId="0" applyBorder="1" applyAlignment="1" applyProtection="1">
      <alignment horizontal="center"/>
      <protection locked="0"/>
    </xf>
    <xf numFmtId="10"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164" fontId="0" fillId="0" borderId="10" xfId="0" applyNumberFormat="1" applyBorder="1" applyAlignment="1" applyProtection="1">
      <alignment horizontal="center"/>
      <protection locked="0"/>
    </xf>
    <xf numFmtId="0" fontId="0" fillId="0" borderId="16" xfId="0" applyBorder="1" applyAlignment="1" applyProtection="1">
      <alignment/>
      <protection locked="0"/>
    </xf>
    <xf numFmtId="1" fontId="0" fillId="0" borderId="16" xfId="0" applyNumberFormat="1" applyBorder="1" applyAlignment="1" applyProtection="1">
      <alignment horizontal="center"/>
      <protection locked="0"/>
    </xf>
    <xf numFmtId="0" fontId="0" fillId="0" borderId="10" xfId="0" applyBorder="1" applyAlignment="1" applyProtection="1">
      <alignment/>
      <protection locked="0"/>
    </xf>
    <xf numFmtId="164" fontId="3" fillId="0" borderId="12" xfId="0" applyNumberFormat="1" applyFont="1" applyBorder="1" applyAlignment="1" applyProtection="1">
      <alignment horizontal="center"/>
      <protection locked="0"/>
    </xf>
    <xf numFmtId="0" fontId="0" fillId="0" borderId="16" xfId="0" applyFill="1" applyBorder="1" applyAlignment="1" applyProtection="1">
      <alignment/>
      <protection locked="0"/>
    </xf>
    <xf numFmtId="0" fontId="0" fillId="0" borderId="0" xfId="0" applyAlignment="1" applyProtection="1">
      <alignment/>
      <protection locked="0"/>
    </xf>
    <xf numFmtId="165" fontId="3" fillId="0" borderId="10" xfId="0" applyNumberFormat="1" applyFont="1" applyBorder="1" applyAlignment="1" applyProtection="1">
      <alignment horizontal="center"/>
      <protection locked="0"/>
    </xf>
    <xf numFmtId="165" fontId="0" fillId="0" borderId="10" xfId="0" applyNumberFormat="1" applyBorder="1" applyAlignment="1" applyProtection="1">
      <alignment horizontal="center"/>
      <protection locked="0"/>
    </xf>
    <xf numFmtId="164" fontId="0" fillId="0" borderId="15" xfId="0" applyNumberFormat="1" applyFont="1" applyBorder="1" applyAlignment="1" applyProtection="1">
      <alignment horizontal="center"/>
      <protection locked="0"/>
    </xf>
    <xf numFmtId="164" fontId="9" fillId="0" borderId="10" xfId="0" applyNumberFormat="1" applyFont="1" applyBorder="1" applyAlignment="1" applyProtection="1">
      <alignment horizontal="center"/>
      <protection locked="0"/>
    </xf>
    <xf numFmtId="10" fontId="9" fillId="0" borderId="10" xfId="0" applyNumberFormat="1" applyFont="1" applyBorder="1" applyAlignment="1" applyProtection="1">
      <alignment/>
      <protection locked="0"/>
    </xf>
    <xf numFmtId="0" fontId="9" fillId="0" borderId="10" xfId="0" applyFont="1" applyBorder="1" applyAlignment="1" applyProtection="1">
      <alignment horizontal="center" vertical="top"/>
      <protection locked="0"/>
    </xf>
    <xf numFmtId="3" fontId="9" fillId="0" borderId="10" xfId="0" applyNumberFormat="1" applyFont="1" applyBorder="1" applyAlignment="1" applyProtection="1">
      <alignment horizontal="center"/>
      <protection locked="0"/>
    </xf>
    <xf numFmtId="10" fontId="9" fillId="0" borderId="10" xfId="0" applyNumberFormat="1" applyFont="1" applyBorder="1" applyAlignment="1" applyProtection="1">
      <alignment/>
      <protection/>
    </xf>
    <xf numFmtId="14" fontId="0" fillId="0" borderId="10" xfId="0" applyNumberFormat="1" applyBorder="1" applyAlignment="1" applyProtection="1">
      <alignment horizontal="center"/>
      <protection locked="0"/>
    </xf>
    <xf numFmtId="4" fontId="0" fillId="0" borderId="10" xfId="0" applyNumberFormat="1" applyBorder="1" applyAlignment="1" applyProtection="1">
      <alignment horizontal="center"/>
      <protection locked="0"/>
    </xf>
    <xf numFmtId="164" fontId="0" fillId="0" borderId="30" xfId="0" applyNumberFormat="1" applyBorder="1" applyAlignment="1">
      <alignment/>
    </xf>
    <xf numFmtId="0" fontId="0" fillId="0" borderId="43" xfId="0" applyFill="1" applyBorder="1" applyAlignment="1">
      <alignment/>
    </xf>
    <xf numFmtId="164" fontId="0" fillId="0" borderId="44" xfId="0" applyNumberFormat="1" applyBorder="1" applyAlignment="1">
      <alignment/>
    </xf>
    <xf numFmtId="164" fontId="0" fillId="0" borderId="35" xfId="0" applyNumberFormat="1" applyBorder="1" applyAlignment="1">
      <alignment/>
    </xf>
    <xf numFmtId="0" fontId="7" fillId="0" borderId="0" xfId="0" applyFont="1" applyFill="1" applyBorder="1" applyAlignment="1">
      <alignment horizontal="left"/>
    </xf>
    <xf numFmtId="0" fontId="0" fillId="0" borderId="40" xfId="0" applyBorder="1" applyAlignment="1">
      <alignment/>
    </xf>
    <xf numFmtId="0" fontId="0" fillId="0" borderId="45" xfId="0" applyBorder="1" applyAlignment="1">
      <alignment wrapText="1"/>
    </xf>
    <xf numFmtId="0" fontId="0" fillId="0" borderId="28" xfId="0" applyFill="1" applyBorder="1" applyAlignment="1">
      <alignment horizontal="left"/>
    </xf>
    <xf numFmtId="0" fontId="0" fillId="0" borderId="45" xfId="0" applyFill="1" applyBorder="1" applyAlignment="1">
      <alignment horizontal="left"/>
    </xf>
    <xf numFmtId="0" fontId="0" fillId="0" borderId="30" xfId="0" applyFill="1" applyBorder="1" applyAlignment="1">
      <alignment horizontal="left"/>
    </xf>
    <xf numFmtId="0" fontId="0" fillId="0" borderId="30" xfId="0" applyBorder="1" applyAlignment="1">
      <alignment wrapText="1"/>
    </xf>
    <xf numFmtId="8" fontId="0" fillId="0" borderId="10" xfId="0" applyNumberFormat="1" applyBorder="1" applyAlignment="1" applyProtection="1">
      <alignment/>
      <protection locked="0"/>
    </xf>
    <xf numFmtId="0" fontId="0" fillId="0" borderId="40" xfId="0" applyBorder="1" applyAlignment="1">
      <alignment wrapText="1"/>
    </xf>
    <xf numFmtId="0" fontId="0" fillId="0" borderId="28" xfId="0" applyFill="1" applyBorder="1" applyAlignment="1">
      <alignment horizontal="left" wrapText="1"/>
    </xf>
    <xf numFmtId="0" fontId="0" fillId="0" borderId="0" xfId="0" applyAlignment="1">
      <alignment wrapText="1"/>
    </xf>
    <xf numFmtId="0" fontId="0" fillId="0" borderId="0" xfId="0" applyFill="1" applyBorder="1" applyAlignment="1">
      <alignment wrapText="1"/>
    </xf>
    <xf numFmtId="0" fontId="0" fillId="0" borderId="45" xfId="0" applyFill="1" applyBorder="1" applyAlignment="1">
      <alignment horizontal="left" wrapText="1"/>
    </xf>
    <xf numFmtId="0" fontId="0" fillId="0" borderId="29" xfId="0" applyFill="1" applyBorder="1" applyAlignment="1">
      <alignment wrapText="1"/>
    </xf>
    <xf numFmtId="0" fontId="0" fillId="0" borderId="30" xfId="0" applyFill="1" applyBorder="1" applyAlignment="1">
      <alignment horizontal="left" wrapText="1"/>
    </xf>
    <xf numFmtId="0" fontId="0" fillId="33" borderId="17" xfId="0" applyFill="1" applyBorder="1" applyAlignment="1">
      <alignment horizontal="center"/>
    </xf>
    <xf numFmtId="164" fontId="0" fillId="33" borderId="10" xfId="0" applyNumberFormat="1" applyFill="1" applyBorder="1" applyAlignment="1">
      <alignment horizontal="center"/>
    </xf>
    <xf numFmtId="0" fontId="0" fillId="0" borderId="11" xfId="0" applyFont="1" applyFill="1" applyBorder="1" applyAlignment="1">
      <alignment/>
    </xf>
    <xf numFmtId="0" fontId="0" fillId="0" borderId="40" xfId="0" applyFont="1" applyFill="1" applyBorder="1" applyAlignment="1">
      <alignment/>
    </xf>
    <xf numFmtId="0" fontId="0" fillId="0" borderId="28"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alignment/>
    </xf>
    <xf numFmtId="0" fontId="0" fillId="0" borderId="10" xfId="0" applyFont="1" applyBorder="1" applyAlignment="1" applyProtection="1">
      <alignment horizontal="center"/>
      <protection locked="0"/>
    </xf>
    <xf numFmtId="0" fontId="0" fillId="2" borderId="46" xfId="0" applyFill="1" applyBorder="1" applyAlignment="1">
      <alignment/>
    </xf>
    <xf numFmtId="0" fontId="0" fillId="2" borderId="47" xfId="0" applyFill="1" applyBorder="1" applyAlignment="1">
      <alignment/>
    </xf>
    <xf numFmtId="0" fontId="0" fillId="2" borderId="48" xfId="0" applyFill="1" applyBorder="1" applyAlignment="1">
      <alignment/>
    </xf>
    <xf numFmtId="0" fontId="0" fillId="2" borderId="10" xfId="0" applyFill="1" applyBorder="1" applyAlignment="1">
      <alignment/>
    </xf>
    <xf numFmtId="0" fontId="0" fillId="2" borderId="10" xfId="0" applyFill="1" applyBorder="1" applyAlignment="1">
      <alignment/>
    </xf>
    <xf numFmtId="164" fontId="0" fillId="2" borderId="10" xfId="0" applyNumberFormat="1" applyFill="1" applyBorder="1" applyAlignment="1">
      <alignment horizontal="center"/>
    </xf>
    <xf numFmtId="0" fontId="0" fillId="2" borderId="10" xfId="0" applyFill="1" applyBorder="1" applyAlignment="1">
      <alignment horizontal="center"/>
    </xf>
    <xf numFmtId="0" fontId="0" fillId="2" borderId="31" xfId="0" applyFill="1" applyBorder="1" applyAlignment="1">
      <alignment horizontal="center"/>
    </xf>
    <xf numFmtId="164" fontId="0" fillId="2" borderId="21" xfId="0" applyNumberFormat="1" applyFill="1" applyBorder="1" applyAlignment="1">
      <alignment horizontal="center"/>
    </xf>
    <xf numFmtId="164" fontId="3" fillId="2" borderId="19" xfId="0" applyNumberFormat="1" applyFont="1" applyFill="1" applyBorder="1" applyAlignment="1">
      <alignment horizontal="center"/>
    </xf>
    <xf numFmtId="0" fontId="0" fillId="2" borderId="10" xfId="0" applyFill="1" applyBorder="1" applyAlignment="1">
      <alignment horizontal="center" wrapText="1"/>
    </xf>
    <xf numFmtId="164" fontId="0" fillId="2" borderId="10" xfId="0" applyNumberFormat="1" applyFill="1" applyBorder="1" applyAlignment="1">
      <alignment/>
    </xf>
    <xf numFmtId="0" fontId="3" fillId="2" borderId="10" xfId="0" applyFont="1" applyFill="1" applyBorder="1" applyAlignment="1">
      <alignment/>
    </xf>
    <xf numFmtId="0" fontId="8" fillId="2" borderId="10" xfId="0" applyFont="1" applyFill="1" applyBorder="1" applyAlignment="1">
      <alignment horizontal="center"/>
    </xf>
    <xf numFmtId="0" fontId="8" fillId="2" borderId="10" xfId="0" applyFont="1" applyFill="1" applyBorder="1" applyAlignment="1">
      <alignment horizontal="center"/>
    </xf>
    <xf numFmtId="0" fontId="0" fillId="2" borderId="27" xfId="0" applyFill="1" applyBorder="1" applyAlignment="1">
      <alignment wrapText="1"/>
    </xf>
    <xf numFmtId="164" fontId="3" fillId="2" borderId="12" xfId="0" applyNumberFormat="1" applyFont="1" applyFill="1" applyBorder="1" applyAlignment="1">
      <alignment horizontal="center"/>
    </xf>
    <xf numFmtId="0" fontId="0" fillId="2" borderId="16" xfId="0" applyFill="1" applyBorder="1" applyAlignment="1">
      <alignment wrapText="1"/>
    </xf>
    <xf numFmtId="164" fontId="0" fillId="2" borderId="16" xfId="0" applyNumberFormat="1" applyFill="1" applyBorder="1" applyAlignment="1">
      <alignment/>
    </xf>
    <xf numFmtId="164" fontId="0" fillId="2" borderId="10" xfId="0" applyNumberFormat="1" applyFont="1" applyFill="1" applyBorder="1" applyAlignment="1">
      <alignment horizontal="center" wrapText="1"/>
    </xf>
    <xf numFmtId="165" fontId="3" fillId="2" borderId="10" xfId="0" applyNumberFormat="1" applyFont="1" applyFill="1" applyBorder="1" applyAlignment="1">
      <alignment horizontal="center"/>
    </xf>
    <xf numFmtId="0" fontId="0" fillId="2" borderId="10" xfId="0" applyFill="1" applyBorder="1" applyAlignment="1">
      <alignment wrapText="1"/>
    </xf>
    <xf numFmtId="8" fontId="0" fillId="2" borderId="10" xfId="45" applyNumberFormat="1" applyFont="1" applyFill="1" applyBorder="1" applyAlignment="1">
      <alignment/>
    </xf>
    <xf numFmtId="0" fontId="0" fillId="2" borderId="15" xfId="0" applyFill="1" applyBorder="1" applyAlignment="1">
      <alignment horizontal="justify" vertical="top"/>
    </xf>
    <xf numFmtId="164" fontId="0" fillId="2" borderId="10" xfId="0" applyNumberFormat="1" applyFont="1" applyFill="1" applyBorder="1" applyAlignment="1">
      <alignment horizontal="left" vertical="center" wrapText="1" readingOrder="1"/>
    </xf>
    <xf numFmtId="164" fontId="0" fillId="2" borderId="10" xfId="0" applyNumberFormat="1" applyFont="1" applyFill="1" applyBorder="1" applyAlignment="1">
      <alignment horizontal="center"/>
    </xf>
    <xf numFmtId="0" fontId="3" fillId="0" borderId="10" xfId="0" applyFont="1" applyBorder="1" applyAlignment="1">
      <alignment/>
    </xf>
    <xf numFmtId="164" fontId="0" fillId="2" borderId="16" xfId="0" applyNumberFormat="1" applyFill="1" applyBorder="1" applyAlignment="1">
      <alignment horizontal="center"/>
    </xf>
    <xf numFmtId="0" fontId="0" fillId="0" borderId="15" xfId="0" applyBorder="1" applyAlignment="1" applyProtection="1">
      <alignment/>
      <protection locked="0"/>
    </xf>
    <xf numFmtId="0" fontId="0" fillId="0" borderId="15" xfId="0" applyBorder="1" applyAlignment="1" applyProtection="1">
      <alignment horizontal="justify" vertical="top"/>
      <protection locked="0"/>
    </xf>
    <xf numFmtId="0" fontId="0" fillId="0" borderId="16" xfId="0" applyBorder="1" applyAlignment="1" applyProtection="1">
      <alignment horizontal="justify" vertical="top"/>
      <protection locked="0"/>
    </xf>
    <xf numFmtId="0" fontId="0" fillId="0" borderId="15" xfId="0" applyBorder="1" applyAlignment="1">
      <alignment horizontal="justify" vertical="top"/>
    </xf>
    <xf numFmtId="0" fontId="0" fillId="0" borderId="17" xfId="0" applyBorder="1" applyAlignment="1">
      <alignment/>
    </xf>
    <xf numFmtId="0" fontId="0" fillId="0" borderId="21" xfId="0" applyBorder="1" applyAlignment="1">
      <alignment/>
    </xf>
    <xf numFmtId="0" fontId="0" fillId="0" borderId="14" xfId="0" applyBorder="1" applyAlignment="1">
      <alignment/>
    </xf>
    <xf numFmtId="0" fontId="0" fillId="0" borderId="45" xfId="0" applyBorder="1" applyAlignment="1">
      <alignment/>
    </xf>
    <xf numFmtId="0" fontId="0" fillId="35" borderId="10" xfId="0" applyFill="1" applyBorder="1" applyAlignment="1">
      <alignment horizontal="center" wrapText="1"/>
    </xf>
    <xf numFmtId="0" fontId="0" fillId="0" borderId="10" xfId="0" applyBorder="1" applyAlignment="1">
      <alignment horizontal="justify" vertical="top"/>
    </xf>
    <xf numFmtId="0" fontId="0" fillId="2" borderId="21" xfId="0" applyFill="1" applyBorder="1" applyAlignment="1">
      <alignment horizontal="justify" vertical="top"/>
    </xf>
    <xf numFmtId="0" fontId="0" fillId="2" borderId="49" xfId="0" applyFill="1" applyBorder="1" applyAlignment="1">
      <alignment horizontal="justify" vertical="top"/>
    </xf>
    <xf numFmtId="0" fontId="0" fillId="33" borderId="50" xfId="0" applyFill="1" applyBorder="1" applyAlignment="1">
      <alignment horizontal="left"/>
    </xf>
    <xf numFmtId="0" fontId="0" fillId="33" borderId="51" xfId="0" applyFill="1" applyBorder="1" applyAlignment="1">
      <alignment wrapText="1"/>
    </xf>
    <xf numFmtId="0" fontId="0" fillId="0" borderId="21" xfId="0" applyBorder="1" applyAlignment="1">
      <alignment horizontal="justify" vertical="top"/>
    </xf>
    <xf numFmtId="0" fontId="0" fillId="0" borderId="18" xfId="0" applyBorder="1" applyAlignment="1">
      <alignment horizontal="justify" vertical="top"/>
    </xf>
    <xf numFmtId="0" fontId="0" fillId="2" borderId="10" xfId="0" applyFill="1" applyBorder="1" applyAlignment="1">
      <alignment horizontal="justify" vertical="top"/>
    </xf>
    <xf numFmtId="164" fontId="3" fillId="0" borderId="26" xfId="0" applyNumberFormat="1" applyFont="1" applyBorder="1" applyAlignment="1">
      <alignment horizontal="center"/>
    </xf>
    <xf numFmtId="164" fontId="3" fillId="0" borderId="27" xfId="0" applyNumberFormat="1" applyFont="1" applyBorder="1" applyAlignment="1">
      <alignment horizontal="right"/>
    </xf>
    <xf numFmtId="49" fontId="0" fillId="0" borderId="10" xfId="0" applyNumberFormat="1" applyFont="1" applyBorder="1" applyAlignment="1" applyProtection="1">
      <alignment horizontal="center"/>
      <protection locked="0"/>
    </xf>
    <xf numFmtId="49" fontId="0" fillId="0" borderId="10" xfId="0" applyNumberFormat="1" applyBorder="1" applyAlignment="1">
      <alignment horizontal="center"/>
    </xf>
    <xf numFmtId="0" fontId="0" fillId="2" borderId="10" xfId="0" applyFill="1" applyBorder="1" applyAlignment="1">
      <alignment/>
    </xf>
    <xf numFmtId="0" fontId="12" fillId="0" borderId="0" xfId="0" applyFont="1" applyAlignment="1">
      <alignment/>
    </xf>
    <xf numFmtId="0" fontId="8" fillId="33"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10" fontId="0" fillId="2" borderId="10" xfId="0" applyNumberFormat="1" applyFill="1" applyBorder="1" applyAlignment="1">
      <alignment horizontal="center"/>
    </xf>
    <xf numFmtId="0" fontId="8" fillId="36" borderId="0" xfId="0" applyFont="1" applyFill="1" applyBorder="1" applyAlignment="1">
      <alignment horizontal="center" vertical="center" wrapText="1"/>
    </xf>
    <xf numFmtId="0" fontId="0" fillId="36" borderId="0" xfId="0" applyFill="1" applyBorder="1" applyAlignment="1">
      <alignment/>
    </xf>
    <xf numFmtId="0" fontId="0" fillId="36" borderId="0" xfId="0" applyFill="1" applyBorder="1" applyAlignment="1">
      <alignment/>
    </xf>
    <xf numFmtId="0" fontId="0" fillId="36" borderId="0" xfId="0" applyFill="1" applyAlignment="1">
      <alignment/>
    </xf>
    <xf numFmtId="0" fontId="0" fillId="36" borderId="14" xfId="0" applyFill="1" applyBorder="1" applyAlignment="1">
      <alignment/>
    </xf>
    <xf numFmtId="0" fontId="0" fillId="33" borderId="10" xfId="0"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0" borderId="0" xfId="0" applyAlignment="1" applyProtection="1">
      <alignment/>
      <protection/>
    </xf>
    <xf numFmtId="10" fontId="0" fillId="0" borderId="10" xfId="0" applyNumberFormat="1" applyFont="1" applyBorder="1" applyAlignment="1" applyProtection="1">
      <alignment horizontal="center"/>
      <protection locked="0"/>
    </xf>
    <xf numFmtId="164" fontId="0" fillId="0" borderId="10" xfId="0" applyNumberFormat="1" applyFont="1" applyBorder="1" applyAlignment="1" applyProtection="1">
      <alignment horizontal="center"/>
      <protection locked="0"/>
    </xf>
    <xf numFmtId="0" fontId="14" fillId="0" borderId="0" xfId="0" applyFont="1" applyAlignment="1">
      <alignment horizontal="left"/>
    </xf>
    <xf numFmtId="0" fontId="14" fillId="0" borderId="0" xfId="0" applyFont="1" applyAlignment="1">
      <alignment horizontal="left" vertical="center"/>
    </xf>
    <xf numFmtId="0" fontId="0" fillId="0" borderId="0" xfId="0" applyAlignment="1">
      <alignment vertical="center"/>
    </xf>
    <xf numFmtId="0" fontId="9" fillId="33"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7" fillId="0" borderId="10" xfId="0" applyFont="1" applyBorder="1" applyAlignment="1">
      <alignment horizontal="center"/>
    </xf>
    <xf numFmtId="166" fontId="17" fillId="0" borderId="10" xfId="0" applyNumberFormat="1" applyFont="1" applyFill="1" applyBorder="1" applyAlignment="1">
      <alignment horizontal="center" vertical="center" wrapText="1"/>
    </xf>
    <xf numFmtId="166" fontId="17" fillId="0" borderId="0" xfId="0" applyNumberFormat="1" applyFont="1" applyFill="1" applyBorder="1" applyAlignment="1">
      <alignment horizontal="center" vertical="center" wrapText="1"/>
    </xf>
    <xf numFmtId="0" fontId="18" fillId="0" borderId="10" xfId="0" applyFont="1" applyBorder="1" applyAlignment="1">
      <alignment horizontal="center"/>
    </xf>
    <xf numFmtId="8" fontId="18" fillId="0" borderId="10" xfId="0" applyNumberFormat="1" applyFont="1" applyBorder="1" applyAlignment="1">
      <alignment/>
    </xf>
    <xf numFmtId="166" fontId="18" fillId="0" borderId="0" xfId="0" applyNumberFormat="1" applyFont="1" applyFill="1" applyBorder="1" applyAlignment="1">
      <alignment/>
    </xf>
    <xf numFmtId="0" fontId="18" fillId="0" borderId="10" xfId="0" applyFont="1" applyFill="1" applyBorder="1" applyAlignment="1">
      <alignment horizontal="center"/>
    </xf>
    <xf numFmtId="0" fontId="56" fillId="0" borderId="0" xfId="0" applyFont="1" applyAlignment="1">
      <alignment/>
    </xf>
    <xf numFmtId="0" fontId="3" fillId="33" borderId="10" xfId="0" applyNumberFormat="1" applyFont="1" applyFill="1" applyBorder="1" applyAlignment="1">
      <alignment horizontal="center"/>
    </xf>
    <xf numFmtId="164" fontId="0" fillId="0" borderId="0" xfId="0" applyNumberFormat="1" applyBorder="1" applyAlignment="1" applyProtection="1">
      <alignment horizontal="center"/>
      <protection locked="0"/>
    </xf>
    <xf numFmtId="0" fontId="0" fillId="36" borderId="10" xfId="0" applyNumberFormat="1" applyFill="1" applyBorder="1" applyAlignment="1" applyProtection="1">
      <alignment horizontal="center"/>
      <protection locked="0"/>
    </xf>
    <xf numFmtId="0" fontId="0" fillId="0" borderId="0" xfId="0" applyAlignment="1" applyProtection="1">
      <alignment horizontal="right"/>
      <protection locked="0"/>
    </xf>
    <xf numFmtId="0" fontId="0" fillId="0" borderId="0" xfId="0"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0" fontId="8" fillId="37" borderId="10" xfId="0" applyFont="1" applyFill="1" applyBorder="1" applyAlignment="1">
      <alignment horizontal="center" vertical="center" wrapText="1"/>
    </xf>
    <xf numFmtId="44" fontId="0" fillId="38" borderId="10" xfId="0" applyNumberFormat="1" applyFill="1" applyBorder="1" applyAlignment="1">
      <alignment horizontal="center"/>
    </xf>
    <xf numFmtId="164" fontId="0" fillId="38" borderId="10" xfId="0" applyNumberFormat="1" applyFill="1" applyBorder="1" applyAlignment="1">
      <alignment horizontal="center"/>
    </xf>
    <xf numFmtId="0" fontId="3" fillId="38" borderId="10" xfId="0" applyFont="1" applyFill="1" applyBorder="1" applyAlignment="1">
      <alignment/>
    </xf>
    <xf numFmtId="0" fontId="0" fillId="38" borderId="10" xfId="0" applyNumberFormat="1" applyFill="1" applyBorder="1" applyAlignment="1">
      <alignment horizontal="center"/>
    </xf>
    <xf numFmtId="44" fontId="8" fillId="39" borderId="10" xfId="58" applyFont="1" applyFill="1" applyBorder="1" applyAlignment="1">
      <alignment horizontal="center" vertical="center" wrapText="1"/>
    </xf>
    <xf numFmtId="44" fontId="0" fillId="40" borderId="10" xfId="58" applyFont="1" applyFill="1" applyBorder="1" applyAlignment="1">
      <alignment horizontal="center"/>
    </xf>
    <xf numFmtId="44" fontId="3" fillId="40" borderId="10" xfId="58" applyFont="1" applyFill="1" applyBorder="1" applyAlignment="1">
      <alignment horizontal="center"/>
    </xf>
    <xf numFmtId="44" fontId="8" fillId="41" borderId="10" xfId="58" applyFont="1" applyFill="1" applyBorder="1" applyAlignment="1">
      <alignment horizontal="center" vertical="center" wrapText="1"/>
    </xf>
    <xf numFmtId="44" fontId="0" fillId="42" borderId="10" xfId="58" applyFont="1" applyFill="1" applyBorder="1" applyAlignment="1">
      <alignment horizontal="center"/>
    </xf>
    <xf numFmtId="44" fontId="3" fillId="42" borderId="10" xfId="58" applyFont="1" applyFill="1" applyBorder="1" applyAlignment="1">
      <alignment/>
    </xf>
    <xf numFmtId="0" fontId="0" fillId="38" borderId="10" xfId="0" applyFill="1" applyBorder="1" applyAlignment="1" applyProtection="1">
      <alignment horizontal="center"/>
      <protection/>
    </xf>
    <xf numFmtId="44" fontId="0" fillId="0" borderId="10" xfId="0" applyNumberFormat="1" applyBorder="1" applyAlignment="1" applyProtection="1">
      <alignment horizontal="center"/>
      <protection locked="0"/>
    </xf>
    <xf numFmtId="44" fontId="0" fillId="38" borderId="10" xfId="0" applyNumberFormat="1" applyFill="1" applyBorder="1" applyAlignment="1" applyProtection="1">
      <alignment horizontal="center"/>
      <protection/>
    </xf>
    <xf numFmtId="44" fontId="3" fillId="38" borderId="12" xfId="0" applyNumberFormat="1" applyFont="1" applyFill="1" applyBorder="1" applyAlignment="1" applyProtection="1">
      <alignment horizontal="center"/>
      <protection/>
    </xf>
    <xf numFmtId="0" fontId="0" fillId="38" borderId="10" xfId="0" applyFill="1" applyBorder="1" applyAlignment="1">
      <alignment horizontal="center"/>
    </xf>
    <xf numFmtId="0" fontId="0" fillId="38" borderId="10" xfId="0" applyFill="1" applyBorder="1" applyAlignment="1">
      <alignment/>
    </xf>
    <xf numFmtId="44" fontId="3" fillId="38" borderId="12" xfId="0" applyNumberFormat="1" applyFont="1" applyFill="1" applyBorder="1" applyAlignment="1">
      <alignment horizontal="center"/>
    </xf>
    <xf numFmtId="0" fontId="0" fillId="36" borderId="10" xfId="0" applyFill="1" applyBorder="1" applyAlignment="1" applyProtection="1">
      <alignment horizontal="center"/>
      <protection locked="0"/>
    </xf>
    <xf numFmtId="44" fontId="0" fillId="36" borderId="10" xfId="0" applyNumberFormat="1" applyFill="1" applyBorder="1" applyAlignment="1" applyProtection="1">
      <alignment horizontal="center"/>
      <protection locked="0"/>
    </xf>
    <xf numFmtId="44" fontId="0" fillId="40" borderId="10" xfId="0" applyNumberFormat="1" applyFill="1" applyBorder="1" applyAlignment="1">
      <alignment horizontal="center"/>
    </xf>
    <xf numFmtId="44" fontId="3" fillId="40" borderId="12" xfId="0" applyNumberFormat="1" applyFont="1" applyFill="1" applyBorder="1" applyAlignment="1">
      <alignment horizontal="center"/>
    </xf>
    <xf numFmtId="44" fontId="0" fillId="43" borderId="10" xfId="0" applyNumberFormat="1" applyFill="1" applyBorder="1" applyAlignment="1">
      <alignment horizontal="center"/>
    </xf>
    <xf numFmtId="44" fontId="3" fillId="43" borderId="12" xfId="0" applyNumberFormat="1" applyFont="1" applyFill="1" applyBorder="1" applyAlignment="1">
      <alignment horizontal="center"/>
    </xf>
    <xf numFmtId="0" fontId="57" fillId="36" borderId="0" xfId="0" applyFont="1" applyFill="1" applyAlignment="1" applyProtection="1">
      <alignment/>
      <protection hidden="1"/>
    </xf>
    <xf numFmtId="0" fontId="57" fillId="36" borderId="0" xfId="0" applyFont="1" applyFill="1" applyAlignment="1">
      <alignment/>
    </xf>
    <xf numFmtId="0" fontId="57" fillId="0" borderId="0" xfId="0" applyFont="1" applyAlignment="1">
      <alignment/>
    </xf>
    <xf numFmtId="44" fontId="0" fillId="38" borderId="10" xfId="0" applyNumberFormat="1" applyFill="1" applyBorder="1" applyAlignment="1">
      <alignment horizontal="right"/>
    </xf>
    <xf numFmtId="0" fontId="0" fillId="0" borderId="22" xfId="0" applyFont="1" applyFill="1" applyBorder="1" applyAlignment="1">
      <alignment/>
    </xf>
    <xf numFmtId="164" fontId="0" fillId="0" borderId="52" xfId="0" applyNumberFormat="1" applyBorder="1" applyAlignment="1">
      <alignment/>
    </xf>
    <xf numFmtId="0" fontId="3" fillId="36" borderId="0" xfId="0" applyFont="1" applyFill="1" applyBorder="1" applyAlignment="1">
      <alignment/>
    </xf>
    <xf numFmtId="164" fontId="0" fillId="36" borderId="0" xfId="0" applyNumberFormat="1" applyFill="1" applyBorder="1" applyAlignment="1">
      <alignment/>
    </xf>
    <xf numFmtId="0" fontId="58" fillId="44" borderId="11" xfId="0" applyFont="1" applyFill="1" applyBorder="1" applyAlignment="1">
      <alignment/>
    </xf>
    <xf numFmtId="164" fontId="56" fillId="44" borderId="11" xfId="0" applyNumberFormat="1" applyFont="1" applyFill="1" applyBorder="1" applyAlignment="1">
      <alignment/>
    </xf>
    <xf numFmtId="0" fontId="58" fillId="44" borderId="10" xfId="0" applyFont="1" applyFill="1" applyBorder="1" applyAlignment="1">
      <alignment/>
    </xf>
    <xf numFmtId="164" fontId="56" fillId="44" borderId="10" xfId="0" applyNumberFormat="1" applyFont="1" applyFill="1" applyBorder="1" applyAlignment="1">
      <alignment/>
    </xf>
    <xf numFmtId="0" fontId="0" fillId="36" borderId="10" xfId="0" applyFont="1" applyFill="1" applyBorder="1" applyAlignment="1">
      <alignment/>
    </xf>
    <xf numFmtId="164" fontId="0" fillId="36" borderId="10" xfId="0" applyNumberFormat="1" applyFont="1" applyFill="1" applyBorder="1" applyAlignment="1">
      <alignment/>
    </xf>
    <xf numFmtId="0" fontId="0" fillId="0" borderId="10" xfId="0" applyFont="1" applyBorder="1" applyAlignment="1" applyProtection="1">
      <alignment horizontal="center"/>
      <protection locked="0"/>
    </xf>
    <xf numFmtId="164" fontId="18" fillId="0" borderId="10" xfId="0" applyNumberFormat="1" applyFont="1" applyBorder="1" applyAlignment="1">
      <alignment horizontal="center"/>
    </xf>
    <xf numFmtId="0" fontId="0" fillId="0" borderId="18" xfId="0" applyBorder="1" applyAlignment="1" applyProtection="1">
      <alignment/>
      <protection locked="0"/>
    </xf>
    <xf numFmtId="0" fontId="0" fillId="0" borderId="16" xfId="0" applyBorder="1" applyAlignment="1">
      <alignment/>
    </xf>
    <xf numFmtId="0" fontId="0" fillId="38" borderId="10" xfId="0" applyFill="1" applyBorder="1" applyAlignment="1">
      <alignment horizontal="center"/>
    </xf>
    <xf numFmtId="0" fontId="0" fillId="2" borderId="53" xfId="0" applyFill="1" applyBorder="1" applyAlignment="1">
      <alignment/>
    </xf>
    <xf numFmtId="0" fontId="0" fillId="35" borderId="10" xfId="0" applyFont="1" applyFill="1" applyBorder="1" applyAlignment="1" applyProtection="1">
      <alignment horizontal="center" vertical="center" wrapText="1"/>
      <protection/>
    </xf>
    <xf numFmtId="10" fontId="0" fillId="38" borderId="10" xfId="50" applyNumberFormat="1" applyFont="1" applyFill="1" applyBorder="1" applyAlignment="1" applyProtection="1">
      <alignment horizontal="center"/>
      <protection/>
    </xf>
    <xf numFmtId="0" fontId="0" fillId="33" borderId="10" xfId="0" applyFont="1" applyFill="1" applyBorder="1" applyAlignment="1" applyProtection="1">
      <alignment horizontal="center" vertical="center" wrapText="1"/>
      <protection/>
    </xf>
    <xf numFmtId="0" fontId="0" fillId="0" borderId="16" xfId="0" applyBorder="1" applyAlignment="1" applyProtection="1">
      <alignment/>
      <protection locked="0"/>
    </xf>
    <xf numFmtId="164" fontId="0" fillId="0" borderId="10" xfId="0" applyNumberFormat="1" applyFont="1" applyBorder="1" applyAlignment="1" applyProtection="1">
      <alignment horizontal="center"/>
      <protection locked="0"/>
    </xf>
    <xf numFmtId="0" fontId="0" fillId="0" borderId="10" xfId="0" applyFont="1" applyBorder="1" applyAlignment="1" applyProtection="1">
      <alignment/>
      <protection locked="0"/>
    </xf>
    <xf numFmtId="14" fontId="0" fillId="0" borderId="10" xfId="0" applyNumberFormat="1" applyFont="1" applyBorder="1" applyAlignment="1" applyProtection="1">
      <alignment horizontal="center"/>
      <protection locked="0"/>
    </xf>
    <xf numFmtId="0" fontId="0" fillId="37" borderId="19" xfId="0" applyFill="1" applyBorder="1" applyAlignment="1">
      <alignment horizontal="center"/>
    </xf>
    <xf numFmtId="0" fontId="0" fillId="37" borderId="32" xfId="0" applyFill="1" applyBorder="1" applyAlignment="1">
      <alignment horizontal="center" wrapText="1"/>
    </xf>
    <xf numFmtId="0" fontId="0" fillId="37" borderId="19" xfId="0" applyFill="1" applyBorder="1" applyAlignment="1">
      <alignment/>
    </xf>
    <xf numFmtId="0" fontId="0" fillId="37" borderId="31" xfId="0" applyFill="1" applyBorder="1" applyAlignment="1">
      <alignment/>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0" fillId="0" borderId="35" xfId="0" applyBorder="1" applyAlignment="1" applyProtection="1">
      <alignment/>
      <protection locked="0"/>
    </xf>
    <xf numFmtId="0" fontId="0" fillId="0" borderId="56" xfId="0" applyBorder="1" applyAlignment="1" applyProtection="1">
      <alignment/>
      <protection locked="0"/>
    </xf>
    <xf numFmtId="0" fontId="0" fillId="37" borderId="11" xfId="0" applyFont="1" applyFill="1" applyBorder="1" applyAlignment="1" applyProtection="1">
      <alignment horizontal="center" vertical="center"/>
      <protection/>
    </xf>
    <xf numFmtId="164" fontId="0" fillId="2" borderId="10" xfId="0" applyNumberFormat="1" applyFill="1" applyBorder="1" applyAlignment="1" applyProtection="1">
      <alignment/>
      <protection locked="0"/>
    </xf>
    <xf numFmtId="164" fontId="9" fillId="0" borderId="10" xfId="0" applyNumberFormat="1" applyFont="1" applyBorder="1" applyAlignment="1" applyProtection="1">
      <alignment horizontal="center"/>
      <protection/>
    </xf>
    <xf numFmtId="0" fontId="0" fillId="36" borderId="0" xfId="0" applyFont="1" applyFill="1" applyBorder="1" applyAlignment="1" applyProtection="1">
      <alignment horizontal="left" vertical="center" wrapText="1"/>
      <protection/>
    </xf>
    <xf numFmtId="0" fontId="0" fillId="0" borderId="10" xfId="0" applyBorder="1" applyAlignment="1">
      <alignment horizontal="center"/>
    </xf>
    <xf numFmtId="44" fontId="18" fillId="0" borderId="10" xfId="58" applyFont="1" applyBorder="1" applyAlignment="1">
      <alignment horizontal="center"/>
    </xf>
    <xf numFmtId="0" fontId="0" fillId="0" borderId="20" xfId="0" applyFont="1" applyFill="1" applyBorder="1" applyAlignment="1">
      <alignment/>
    </xf>
    <xf numFmtId="164" fontId="56" fillId="0" borderId="10" xfId="0" applyNumberFormat="1" applyFont="1" applyBorder="1" applyAlignment="1">
      <alignment horizontal="center"/>
    </xf>
    <xf numFmtId="0" fontId="14" fillId="0" borderId="0" xfId="0" applyFont="1" applyAlignment="1">
      <alignment vertical="center" wrapText="1"/>
    </xf>
    <xf numFmtId="0" fontId="0"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0" borderId="0" xfId="0" applyBorder="1" applyAlignment="1">
      <alignment/>
    </xf>
    <xf numFmtId="0" fontId="0" fillId="0" borderId="10" xfId="0" applyBorder="1" applyAlignment="1" applyProtection="1">
      <alignment/>
      <protection locked="0"/>
    </xf>
    <xf numFmtId="0" fontId="0" fillId="0" borderId="37" xfId="0" applyFont="1" applyBorder="1" applyAlignment="1" applyProtection="1">
      <alignment horizontal="left" vertical="justify"/>
      <protection locked="0"/>
    </xf>
    <xf numFmtId="0" fontId="0" fillId="0" borderId="38" xfId="0" applyBorder="1" applyAlignment="1" applyProtection="1">
      <alignment horizontal="left" vertical="justify"/>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25" xfId="0" applyBorder="1" applyAlignment="1" applyProtection="1">
      <alignment horizontal="left" vertical="justify"/>
      <protection locked="0"/>
    </xf>
    <xf numFmtId="0" fontId="0" fillId="0" borderId="0" xfId="0" applyBorder="1" applyAlignment="1" applyProtection="1">
      <alignment horizontal="left" vertical="justify"/>
      <protection locked="0"/>
    </xf>
    <xf numFmtId="0" fontId="0" fillId="0" borderId="0" xfId="0" applyBorder="1" applyAlignment="1" applyProtection="1">
      <alignment/>
      <protection locked="0"/>
    </xf>
    <xf numFmtId="0" fontId="0" fillId="0" borderId="41" xfId="0" applyBorder="1" applyAlignment="1" applyProtection="1">
      <alignment/>
      <protection locked="0"/>
    </xf>
    <xf numFmtId="0" fontId="0" fillId="0" borderId="23" xfId="0" applyBorder="1" applyAlignment="1" applyProtection="1">
      <alignment horizontal="left" vertical="justify"/>
      <protection locked="0"/>
    </xf>
    <xf numFmtId="0" fontId="0" fillId="0" borderId="24" xfId="0" applyBorder="1" applyAlignment="1" applyProtection="1">
      <alignment horizontal="left" vertical="justify"/>
      <protection locked="0"/>
    </xf>
    <xf numFmtId="0" fontId="0" fillId="0" borderId="24" xfId="0" applyBorder="1" applyAlignment="1" applyProtection="1">
      <alignment/>
      <protection locked="0"/>
    </xf>
    <xf numFmtId="0" fontId="0" fillId="0" borderId="36" xfId="0" applyBorder="1" applyAlignment="1" applyProtection="1">
      <alignment/>
      <protection locked="0"/>
    </xf>
    <xf numFmtId="0" fontId="0" fillId="0" borderId="10"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0" fillId="0" borderId="16" xfId="0" applyBorder="1" applyAlignment="1" applyProtection="1">
      <alignment horizontal="right" wrapText="1"/>
      <protection locked="0"/>
    </xf>
    <xf numFmtId="0" fontId="0" fillId="0" borderId="15" xfId="0" applyBorder="1" applyAlignment="1" applyProtection="1">
      <alignment/>
      <protection locked="0"/>
    </xf>
    <xf numFmtId="0" fontId="0" fillId="0" borderId="18" xfId="0" applyBorder="1" applyAlignment="1" applyProtection="1">
      <alignment/>
      <protection locked="0"/>
    </xf>
    <xf numFmtId="0" fontId="0" fillId="0" borderId="16" xfId="0" applyBorder="1" applyAlignment="1" applyProtection="1">
      <alignment/>
      <protection locked="0"/>
    </xf>
    <xf numFmtId="0" fontId="0" fillId="0" borderId="1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3" fillId="33" borderId="37"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0" fillId="33" borderId="38" xfId="0" applyFont="1" applyFill="1" applyBorder="1" applyAlignment="1" applyProtection="1">
      <alignment horizontal="center" vertical="center" wrapText="1"/>
      <protection locked="0"/>
    </xf>
    <xf numFmtId="0" fontId="0" fillId="33" borderId="38" xfId="0" applyFont="1" applyFill="1" applyBorder="1" applyAlignment="1">
      <alignment/>
    </xf>
    <xf numFmtId="0" fontId="0" fillId="33" borderId="39" xfId="0" applyFont="1" applyFill="1" applyBorder="1" applyAlignment="1">
      <alignment/>
    </xf>
    <xf numFmtId="0" fontId="0" fillId="33" borderId="23" xfId="0"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0" fillId="33" borderId="24" xfId="0" applyFont="1" applyFill="1" applyBorder="1" applyAlignment="1">
      <alignment/>
    </xf>
    <xf numFmtId="0" fontId="0" fillId="33" borderId="36" xfId="0" applyFont="1" applyFill="1" applyBorder="1" applyAlignment="1">
      <alignment/>
    </xf>
    <xf numFmtId="0" fontId="8" fillId="33" borderId="11" xfId="0" applyFont="1" applyFill="1" applyBorder="1" applyAlignment="1">
      <alignment horizontal="center"/>
    </xf>
    <xf numFmtId="0" fontId="8" fillId="33" borderId="20" xfId="0" applyFont="1" applyFill="1" applyBorder="1" applyAlignment="1">
      <alignment horizontal="center"/>
    </xf>
    <xf numFmtId="0" fontId="8" fillId="33" borderId="11"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13" fillId="0" borderId="17" xfId="0" applyFont="1" applyBorder="1" applyAlignment="1">
      <alignment vertical="top" wrapText="1"/>
    </xf>
    <xf numFmtId="0" fontId="13" fillId="0" borderId="40" xfId="0" applyFont="1" applyBorder="1" applyAlignment="1">
      <alignment vertical="top" wrapText="1"/>
    </xf>
    <xf numFmtId="0" fontId="0" fillId="0" borderId="40" xfId="0" applyBorder="1" applyAlignment="1">
      <alignment vertical="top"/>
    </xf>
    <xf numFmtId="0" fontId="0" fillId="0" borderId="21" xfId="0" applyBorder="1" applyAlignment="1">
      <alignment vertical="top"/>
    </xf>
    <xf numFmtId="0" fontId="0" fillId="0" borderId="29" xfId="0" applyBorder="1" applyAlignment="1">
      <alignment vertical="top"/>
    </xf>
    <xf numFmtId="0" fontId="0" fillId="0" borderId="17" xfId="0" applyBorder="1" applyAlignment="1">
      <alignment vertical="top" wrapText="1"/>
    </xf>
    <xf numFmtId="0" fontId="0" fillId="0" borderId="40"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8" fillId="0" borderId="0" xfId="0" applyFont="1" applyAlignment="1">
      <alignment vertical="justify"/>
    </xf>
    <xf numFmtId="0" fontId="0" fillId="0" borderId="17" xfId="0" applyFont="1" applyBorder="1" applyAlignment="1">
      <alignment vertical="top" wrapText="1"/>
    </xf>
    <xf numFmtId="0" fontId="0" fillId="0" borderId="40" xfId="0" applyFont="1" applyBorder="1" applyAlignment="1">
      <alignment vertical="top" wrapText="1"/>
    </xf>
    <xf numFmtId="0" fontId="0" fillId="0" borderId="21" xfId="0" applyBorder="1" applyAlignment="1">
      <alignment vertical="top" wrapText="1"/>
    </xf>
    <xf numFmtId="0" fontId="0" fillId="0" borderId="29" xfId="0" applyBorder="1" applyAlignment="1">
      <alignment vertical="top" wrapText="1"/>
    </xf>
    <xf numFmtId="0" fontId="0" fillId="0" borderId="17" xfId="0" applyFont="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17" xfId="0" applyFill="1" applyBorder="1" applyAlignment="1">
      <alignment vertical="top"/>
    </xf>
    <xf numFmtId="0" fontId="0" fillId="0" borderId="40" xfId="0" applyFill="1" applyBorder="1" applyAlignment="1">
      <alignment vertical="top"/>
    </xf>
    <xf numFmtId="0" fontId="0" fillId="0" borderId="14" xfId="0" applyBorder="1" applyAlignment="1">
      <alignment vertical="top"/>
    </xf>
    <xf numFmtId="0" fontId="0" fillId="0" borderId="0" xfId="0" applyBorder="1" applyAlignment="1">
      <alignment vertical="top"/>
    </xf>
    <xf numFmtId="0" fontId="0" fillId="0" borderId="37" xfId="0" applyBorder="1" applyAlignment="1">
      <alignment horizontal="left" vertical="justify"/>
    </xf>
    <xf numFmtId="0" fontId="0" fillId="0" borderId="38" xfId="0" applyBorder="1" applyAlignment="1">
      <alignment horizontal="left" vertical="justify"/>
    </xf>
    <xf numFmtId="0" fontId="0" fillId="0" borderId="39" xfId="0" applyBorder="1" applyAlignment="1">
      <alignment horizontal="left" vertical="justify"/>
    </xf>
    <xf numFmtId="0" fontId="0" fillId="0" borderId="25" xfId="0" applyBorder="1" applyAlignment="1">
      <alignment horizontal="left" vertical="justify"/>
    </xf>
    <xf numFmtId="0" fontId="0" fillId="0" borderId="0" xfId="0" applyBorder="1" applyAlignment="1">
      <alignment horizontal="left" vertical="justify"/>
    </xf>
    <xf numFmtId="0" fontId="0" fillId="0" borderId="0" xfId="0" applyAlignment="1">
      <alignment horizontal="left" vertical="justify"/>
    </xf>
    <xf numFmtId="0" fontId="0" fillId="0" borderId="41" xfId="0" applyBorder="1" applyAlignment="1">
      <alignment horizontal="left" vertical="justify"/>
    </xf>
    <xf numFmtId="0" fontId="0" fillId="0" borderId="23" xfId="0" applyBorder="1" applyAlignment="1">
      <alignment horizontal="left" vertical="justify"/>
    </xf>
    <xf numFmtId="0" fontId="0" fillId="0" borderId="24" xfId="0" applyBorder="1" applyAlignment="1">
      <alignment horizontal="left" vertical="justify"/>
    </xf>
    <xf numFmtId="0" fontId="0" fillId="0" borderId="36" xfId="0" applyBorder="1" applyAlignment="1">
      <alignment horizontal="left" vertical="justify"/>
    </xf>
    <xf numFmtId="0" fontId="8" fillId="36" borderId="45" xfId="0" applyFont="1" applyFill="1" applyBorder="1" applyAlignment="1">
      <alignment horizontal="center" vertical="center" wrapText="1"/>
    </xf>
    <xf numFmtId="0" fontId="0" fillId="36" borderId="14" xfId="0" applyFill="1" applyBorder="1" applyAlignment="1">
      <alignment/>
    </xf>
    <xf numFmtId="0" fontId="0" fillId="41" borderId="11" xfId="0" applyFill="1" applyBorder="1" applyAlignment="1">
      <alignment horizontal="center" vertical="center" wrapText="1"/>
    </xf>
    <xf numFmtId="0" fontId="0" fillId="41" borderId="20" xfId="0" applyFill="1" applyBorder="1" applyAlignment="1">
      <alignment horizontal="center" vertical="center" wrapText="1"/>
    </xf>
    <xf numFmtId="0" fontId="8" fillId="39" borderId="11"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0" fillId="37" borderId="20" xfId="0" applyFill="1" applyBorder="1" applyAlignment="1">
      <alignment horizontal="center" vertical="center" wrapText="1"/>
    </xf>
    <xf numFmtId="0" fontId="0" fillId="0" borderId="15" xfId="0" applyBorder="1" applyAlignment="1" applyProtection="1">
      <alignment horizontal="justify" vertical="top"/>
      <protection locked="0"/>
    </xf>
    <xf numFmtId="0" fontId="0" fillId="0" borderId="18" xfId="0" applyBorder="1" applyAlignment="1" applyProtection="1">
      <alignment horizontal="justify" vertical="top"/>
      <protection locked="0"/>
    </xf>
    <xf numFmtId="0" fontId="0" fillId="0" borderId="16" xfId="0" applyBorder="1" applyAlignment="1" applyProtection="1">
      <alignment horizontal="justify" vertical="top"/>
      <protection locked="0"/>
    </xf>
    <xf numFmtId="0" fontId="0" fillId="0" borderId="10" xfId="0" applyBorder="1" applyAlignment="1">
      <alignment horizontal="justify" vertical="top"/>
    </xf>
    <xf numFmtId="0" fontId="0" fillId="0" borderId="10" xfId="0" applyBorder="1" applyAlignment="1">
      <alignment/>
    </xf>
    <xf numFmtId="0" fontId="0" fillId="33" borderId="10" xfId="0" applyFill="1" applyBorder="1" applyAlignment="1">
      <alignment/>
    </xf>
    <xf numFmtId="0" fontId="0" fillId="0" borderId="17" xfId="0" applyBorder="1" applyAlignment="1" applyProtection="1">
      <alignment horizontal="justify" vertical="top"/>
      <protection locked="0"/>
    </xf>
    <xf numFmtId="0" fontId="0" fillId="0" borderId="40" xfId="0" applyBorder="1" applyAlignment="1" applyProtection="1">
      <alignment horizontal="justify" vertical="top"/>
      <protection locked="0"/>
    </xf>
    <xf numFmtId="0" fontId="0" fillId="0" borderId="28" xfId="0" applyBorder="1" applyAlignment="1" applyProtection="1">
      <alignment horizontal="justify" vertical="top"/>
      <protection locked="0"/>
    </xf>
    <xf numFmtId="0" fontId="0" fillId="0" borderId="14" xfId="0" applyBorder="1" applyAlignment="1" applyProtection="1">
      <alignment horizontal="justify" vertical="top"/>
      <protection locked="0"/>
    </xf>
    <xf numFmtId="0" fontId="0" fillId="0" borderId="0" xfId="0" applyBorder="1" applyAlignment="1" applyProtection="1">
      <alignment horizontal="justify" vertical="top"/>
      <protection locked="0"/>
    </xf>
    <xf numFmtId="0" fontId="0" fillId="0" borderId="45" xfId="0" applyBorder="1" applyAlignment="1" applyProtection="1">
      <alignment horizontal="justify" vertical="top"/>
      <protection locked="0"/>
    </xf>
    <xf numFmtId="0" fontId="0" fillId="0" borderId="0" xfId="0" applyAlignment="1" applyProtection="1">
      <alignment horizontal="justify" vertical="top"/>
      <protection locked="0"/>
    </xf>
    <xf numFmtId="0" fontId="0" fillId="0" borderId="29" xfId="0" applyBorder="1" applyAlignment="1" applyProtection="1">
      <alignment horizontal="justify" vertical="top"/>
      <protection locked="0"/>
    </xf>
    <xf numFmtId="0" fontId="0" fillId="0" borderId="30" xfId="0" applyBorder="1" applyAlignment="1" applyProtection="1">
      <alignment horizontal="justify" vertical="top"/>
      <protection locked="0"/>
    </xf>
    <xf numFmtId="0" fontId="0" fillId="0" borderId="18" xfId="0" applyBorder="1" applyAlignment="1" applyProtection="1">
      <alignment/>
      <protection locked="0"/>
    </xf>
    <xf numFmtId="0" fontId="0" fillId="0" borderId="16" xfId="0" applyBorder="1" applyAlignment="1" applyProtection="1">
      <alignment/>
      <protection locked="0"/>
    </xf>
    <xf numFmtId="0" fontId="0" fillId="0" borderId="21" xfId="0" applyBorder="1" applyAlignment="1" applyProtection="1">
      <alignment horizontal="justify" vertical="top"/>
      <protection locked="0"/>
    </xf>
    <xf numFmtId="0" fontId="0" fillId="33" borderId="15" xfId="0" applyFill="1" applyBorder="1" applyAlignment="1">
      <alignment horizontal="left"/>
    </xf>
    <xf numFmtId="0" fontId="0" fillId="0" borderId="16" xfId="0" applyBorder="1" applyAlignment="1">
      <alignment/>
    </xf>
    <xf numFmtId="0" fontId="0" fillId="0" borderId="17" xfId="0" applyBorder="1" applyAlignment="1">
      <alignment horizontal="justify" vertical="top"/>
    </xf>
    <xf numFmtId="0" fontId="0" fillId="0" borderId="28" xfId="0" applyBorder="1" applyAlignment="1">
      <alignment/>
    </xf>
    <xf numFmtId="0" fontId="0" fillId="0" borderId="14" xfId="0" applyBorder="1" applyAlignment="1">
      <alignment/>
    </xf>
    <xf numFmtId="0" fontId="0" fillId="0" borderId="45" xfId="0" applyBorder="1" applyAlignment="1">
      <alignment/>
    </xf>
    <xf numFmtId="0" fontId="0" fillId="0" borderId="21" xfId="0" applyBorder="1" applyAlignment="1">
      <alignment/>
    </xf>
    <xf numFmtId="0" fontId="0" fillId="0" borderId="30" xfId="0" applyBorder="1" applyAlignment="1">
      <alignment/>
    </xf>
    <xf numFmtId="0" fontId="0" fillId="33" borderId="26" xfId="0" applyFill="1" applyBorder="1" applyAlignment="1">
      <alignment/>
    </xf>
    <xf numFmtId="0" fontId="0" fillId="33" borderId="22" xfId="0" applyFill="1" applyBorder="1" applyAlignment="1">
      <alignment/>
    </xf>
    <xf numFmtId="0" fontId="0" fillId="0" borderId="20" xfId="0" applyBorder="1" applyAlignment="1">
      <alignment/>
    </xf>
    <xf numFmtId="0" fontId="0" fillId="0" borderId="24" xfId="0" applyBorder="1" applyAlignment="1">
      <alignment wrapText="1"/>
    </xf>
    <xf numFmtId="0" fontId="0" fillId="0" borderId="15" xfId="0" applyBorder="1" applyAlignment="1">
      <alignment/>
    </xf>
    <xf numFmtId="0" fontId="0" fillId="0" borderId="18" xfId="0" applyBorder="1" applyAlignment="1">
      <alignment/>
    </xf>
    <xf numFmtId="0" fontId="0" fillId="0" borderId="16" xfId="0" applyBorder="1" applyAlignment="1">
      <alignment/>
    </xf>
    <xf numFmtId="0" fontId="0" fillId="0" borderId="29" xfId="0" applyBorder="1" applyAlignment="1">
      <alignment/>
    </xf>
    <xf numFmtId="0" fontId="0" fillId="0" borderId="30" xfId="0" applyBorder="1" applyAlignment="1">
      <alignment/>
    </xf>
    <xf numFmtId="0" fontId="0" fillId="33" borderId="15" xfId="0" applyFill="1" applyBorder="1" applyAlignment="1">
      <alignment/>
    </xf>
    <xf numFmtId="0" fontId="0" fillId="33" borderId="16" xfId="0" applyFill="1" applyBorder="1" applyAlignment="1">
      <alignment/>
    </xf>
    <xf numFmtId="0" fontId="3" fillId="33" borderId="0" xfId="0" applyFont="1" applyFill="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0" fontId="0" fillId="38" borderId="10" xfId="0" applyFill="1" applyBorder="1" applyAlignment="1">
      <alignment horizontal="center"/>
    </xf>
    <xf numFmtId="0" fontId="0" fillId="33" borderId="18" xfId="0" applyFill="1" applyBorder="1" applyAlignment="1">
      <alignment/>
    </xf>
    <xf numFmtId="0" fontId="0" fillId="0" borderId="18" xfId="0" applyBorder="1" applyAlignment="1">
      <alignment/>
    </xf>
    <xf numFmtId="0" fontId="0" fillId="33" borderId="10" xfId="0" applyFont="1" applyFill="1" applyBorder="1" applyAlignment="1">
      <alignment horizontal="center"/>
    </xf>
    <xf numFmtId="0" fontId="0" fillId="0" borderId="10" xfId="0" applyBorder="1" applyAlignment="1" applyProtection="1">
      <alignment horizontal="center"/>
      <protection locked="0"/>
    </xf>
    <xf numFmtId="0" fontId="0" fillId="0" borderId="10" xfId="0" applyBorder="1" applyAlignment="1">
      <alignment horizontal="center"/>
    </xf>
    <xf numFmtId="0" fontId="7" fillId="0" borderId="15" xfId="0" applyFont="1" applyFill="1" applyBorder="1" applyAlignment="1">
      <alignment horizontal="left" wrapText="1"/>
    </xf>
    <xf numFmtId="0" fontId="0" fillId="0" borderId="18" xfId="0" applyBorder="1" applyAlignment="1">
      <alignment wrapText="1"/>
    </xf>
    <xf numFmtId="0" fontId="0" fillId="0" borderId="16" xfId="0" applyBorder="1" applyAlignment="1">
      <alignment wrapText="1"/>
    </xf>
    <xf numFmtId="0" fontId="0" fillId="33" borderId="15" xfId="0" applyFill="1" applyBorder="1" applyAlignment="1">
      <alignment horizontal="center"/>
    </xf>
    <xf numFmtId="0" fontId="0" fillId="0" borderId="16" xfId="0" applyBorder="1" applyAlignment="1">
      <alignment horizontal="center"/>
    </xf>
    <xf numFmtId="0" fontId="0" fillId="35" borderId="0" xfId="0" applyFont="1" applyFill="1" applyAlignment="1">
      <alignment/>
    </xf>
    <xf numFmtId="0" fontId="0" fillId="0" borderId="40" xfId="0" applyBorder="1" applyAlignment="1">
      <alignment/>
    </xf>
    <xf numFmtId="0" fontId="0" fillId="0" borderId="29" xfId="0" applyBorder="1" applyAlignment="1">
      <alignment/>
    </xf>
    <xf numFmtId="0" fontId="0" fillId="0" borderId="15" xfId="0" applyBorder="1" applyAlignment="1">
      <alignment horizontal="justify" vertical="top"/>
    </xf>
    <xf numFmtId="0" fontId="9" fillId="33" borderId="15" xfId="0" applyFont="1" applyFill="1" applyBorder="1" applyAlignment="1">
      <alignment horizontal="center"/>
    </xf>
    <xf numFmtId="0" fontId="9" fillId="0" borderId="18" xfId="0" applyFont="1" applyBorder="1" applyAlignment="1">
      <alignment/>
    </xf>
    <xf numFmtId="0" fontId="9" fillId="0" borderId="16" xfId="0" applyFont="1" applyBorder="1" applyAlignment="1">
      <alignment/>
    </xf>
    <xf numFmtId="0" fontId="9" fillId="0" borderId="15" xfId="0" applyFont="1" applyBorder="1" applyAlignment="1" applyProtection="1">
      <alignment/>
      <protection locked="0"/>
    </xf>
    <xf numFmtId="0" fontId="9" fillId="0" borderId="18" xfId="0" applyFont="1" applyBorder="1" applyAlignment="1" applyProtection="1">
      <alignment/>
      <protection locked="0"/>
    </xf>
    <xf numFmtId="0" fontId="9" fillId="0" borderId="16" xfId="0" applyFont="1" applyBorder="1" applyAlignment="1" applyProtection="1">
      <alignment/>
      <protection locked="0"/>
    </xf>
    <xf numFmtId="0" fontId="0" fillId="0" borderId="37" xfId="0" applyBorder="1" applyAlignment="1" applyProtection="1">
      <alignment/>
      <protection locked="0"/>
    </xf>
    <xf numFmtId="0" fontId="0" fillId="0" borderId="25" xfId="0" applyBorder="1" applyAlignment="1" applyProtection="1">
      <alignment/>
      <protection locked="0"/>
    </xf>
    <xf numFmtId="0" fontId="0" fillId="0" borderId="23" xfId="0" applyBorder="1" applyAlignment="1" applyProtection="1">
      <alignment/>
      <protection locked="0"/>
    </xf>
    <xf numFmtId="0" fontId="0" fillId="33"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xf>
    <xf numFmtId="0" fontId="0" fillId="0" borderId="10" xfId="0" applyNumberFormat="1" applyBorder="1" applyAlignment="1">
      <alignment/>
    </xf>
    <xf numFmtId="0" fontId="0" fillId="33" borderId="10" xfId="0" applyFill="1" applyBorder="1" applyAlignment="1">
      <alignment horizontal="left"/>
    </xf>
    <xf numFmtId="0" fontId="0" fillId="33" borderId="17" xfId="0" applyFont="1" applyFill="1" applyBorder="1" applyAlignment="1">
      <alignment wrapText="1"/>
    </xf>
    <xf numFmtId="4" fontId="0" fillId="0" borderId="15" xfId="0" applyNumberFormat="1" applyBorder="1" applyAlignment="1" applyProtection="1">
      <alignment horizontal="center"/>
      <protection locked="0"/>
    </xf>
    <xf numFmtId="0" fontId="0" fillId="0" borderId="16" xfId="0" applyBorder="1" applyAlignment="1" applyProtection="1">
      <alignment horizontal="center"/>
      <protection locked="0"/>
    </xf>
    <xf numFmtId="0" fontId="0" fillId="33" borderId="15" xfId="0" applyFill="1" applyBorder="1" applyAlignment="1">
      <alignment horizontal="center" wrapText="1"/>
    </xf>
    <xf numFmtId="0" fontId="0" fillId="0" borderId="16" xfId="0" applyBorder="1" applyAlignment="1">
      <alignment horizontal="center" wrapText="1"/>
    </xf>
    <xf numFmtId="4" fontId="0" fillId="0" borderId="15" xfId="0" applyNumberFormat="1" applyBorder="1" applyAlignment="1">
      <alignment horizontal="center"/>
    </xf>
    <xf numFmtId="0" fontId="0" fillId="2" borderId="15" xfId="0" applyFill="1" applyBorder="1" applyAlignment="1">
      <alignment/>
    </xf>
    <xf numFmtId="0" fontId="0" fillId="2" borderId="1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0" fontId="0" fillId="0" borderId="0" xfId="0" applyAlignment="1">
      <alignment/>
    </xf>
    <xf numFmtId="0" fontId="0" fillId="0" borderId="41" xfId="0" applyBorder="1" applyAlignment="1">
      <alignment/>
    </xf>
    <xf numFmtId="0" fontId="0" fillId="0" borderId="23" xfId="0" applyBorder="1" applyAlignment="1">
      <alignment/>
    </xf>
    <xf numFmtId="0" fontId="0" fillId="0" borderId="24" xfId="0" applyBorder="1" applyAlignment="1">
      <alignment/>
    </xf>
    <xf numFmtId="0" fontId="0" fillId="0" borderId="36" xfId="0" applyBorder="1" applyAlignment="1">
      <alignment/>
    </xf>
    <xf numFmtId="0" fontId="0" fillId="0" borderId="17" xfId="0" applyBorder="1" applyAlignment="1">
      <alignment horizontal="left" vertical="justify"/>
    </xf>
    <xf numFmtId="0" fontId="0" fillId="0" borderId="40" xfId="0" applyBorder="1" applyAlignment="1">
      <alignment horizontal="left" vertical="justify"/>
    </xf>
    <xf numFmtId="0" fontId="0" fillId="0" borderId="14" xfId="0" applyBorder="1" applyAlignment="1">
      <alignment horizontal="left" vertical="justify"/>
    </xf>
    <xf numFmtId="0" fontId="0" fillId="0" borderId="21" xfId="0" applyBorder="1" applyAlignment="1">
      <alignment horizontal="left" vertical="justify"/>
    </xf>
    <xf numFmtId="0" fontId="0" fillId="0" borderId="29" xfId="0" applyBorder="1" applyAlignment="1">
      <alignment horizontal="left" vertical="justify"/>
    </xf>
    <xf numFmtId="0" fontId="0" fillId="0" borderId="17" xfId="0" applyBorder="1" applyAlignment="1">
      <alignment/>
    </xf>
    <xf numFmtId="0" fontId="0" fillId="33" borderId="0" xfId="0" applyFill="1" applyAlignment="1">
      <alignment/>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85725</xdr:rowOff>
    </xdr:from>
    <xdr:to>
      <xdr:col>9</xdr:col>
      <xdr:colOff>9525</xdr:colOff>
      <xdr:row>4</xdr:row>
      <xdr:rowOff>66675</xdr:rowOff>
    </xdr:to>
    <xdr:pic>
      <xdr:nvPicPr>
        <xdr:cNvPr id="1" name="Picture 3"/>
        <xdr:cNvPicPr preferRelativeResize="1">
          <a:picLocks noChangeAspect="1"/>
        </xdr:cNvPicPr>
      </xdr:nvPicPr>
      <xdr:blipFill>
        <a:blip r:embed="rId1"/>
        <a:srcRect t="35877" r="11869" b="12977"/>
        <a:stretch>
          <a:fillRect/>
        </a:stretch>
      </xdr:blipFill>
      <xdr:spPr>
        <a:xfrm>
          <a:off x="5610225" y="85725"/>
          <a:ext cx="2800350" cy="628650"/>
        </a:xfrm>
        <a:prstGeom prst="rect">
          <a:avLst/>
        </a:prstGeom>
        <a:noFill/>
        <a:ln w="1" cmpd="sng">
          <a:noFill/>
        </a:ln>
      </xdr:spPr>
    </xdr:pic>
    <xdr:clientData/>
  </xdr:twoCellAnchor>
  <xdr:twoCellAnchor>
    <xdr:from>
      <xdr:col>0</xdr:col>
      <xdr:colOff>9525</xdr:colOff>
      <xdr:row>0</xdr:row>
      <xdr:rowOff>9525</xdr:rowOff>
    </xdr:from>
    <xdr:to>
      <xdr:col>0</xdr:col>
      <xdr:colOff>933450</xdr:colOff>
      <xdr:row>4</xdr:row>
      <xdr:rowOff>47625</xdr:rowOff>
    </xdr:to>
    <xdr:grpSp>
      <xdr:nvGrpSpPr>
        <xdr:cNvPr id="2" name="Gruppieren 5"/>
        <xdr:cNvGrpSpPr>
          <a:grpSpLocks noChangeAspect="1"/>
        </xdr:cNvGrpSpPr>
      </xdr:nvGrpSpPr>
      <xdr:grpSpPr>
        <a:xfrm>
          <a:off x="9525" y="9525"/>
          <a:ext cx="923925" cy="685800"/>
          <a:chOff x="0" y="0"/>
          <a:chExt cx="7813" cy="5762"/>
        </a:xfrm>
        <a:solidFill>
          <a:srgbClr val="FFFFFF"/>
        </a:solidFill>
      </xdr:grpSpPr>
      <xdr:pic>
        <xdr:nvPicPr>
          <xdr:cNvPr id="3" name="Grafik 2" descr="EU_flag_yellow_high"/>
          <xdr:cNvPicPr preferRelativeResize="1">
            <a:picLocks noChangeAspect="1"/>
          </xdr:cNvPicPr>
        </xdr:nvPicPr>
        <xdr:blipFill>
          <a:blip r:embed="rId2"/>
          <a:stretch>
            <a:fillRect/>
          </a:stretch>
        </xdr:blipFill>
        <xdr:spPr>
          <a:xfrm>
            <a:off x="0" y="0"/>
            <a:ext cx="7047" cy="4667"/>
          </a:xfrm>
          <a:prstGeom prst="rect">
            <a:avLst/>
          </a:prstGeom>
          <a:noFill/>
          <a:ln w="9525" cmpd="sng">
            <a:noFill/>
          </a:ln>
        </xdr:spPr>
      </xdr:pic>
      <xdr:sp>
        <xdr:nvSpPr>
          <xdr:cNvPr id="4" name="Textfeld 5"/>
          <xdr:cNvSpPr txBox="1">
            <a:spLocks noChangeAspect="1" noChangeArrowheads="1"/>
          </xdr:cNvSpPr>
        </xdr:nvSpPr>
        <xdr:spPr>
          <a:xfrm>
            <a:off x="0" y="4722"/>
            <a:ext cx="7813" cy="1040"/>
          </a:xfrm>
          <a:prstGeom prst="rect">
            <a:avLst/>
          </a:prstGeom>
          <a:noFill/>
          <a:ln w="6350" cmpd="sng">
            <a:noFill/>
          </a:ln>
        </xdr:spPr>
        <xdr:txBody>
          <a:bodyPr vertOverflow="clip" wrap="square" lIns="0" tIns="0" rIns="0" bIns="0"/>
          <a:p>
            <a:pPr algn="l">
              <a:defRPr/>
            </a:pPr>
            <a:r>
              <a:rPr lang="en-US" cap="none" sz="750" b="0" i="0" u="none" baseline="0">
                <a:solidFill>
                  <a:srgbClr val="000000"/>
                </a:solidFill>
              </a:rPr>
              <a:t>EUROPÄISCHE UNION</a:t>
            </a:r>
          </a:p>
        </xdr:txBody>
      </xdr:sp>
    </xdr:grpSp>
    <xdr:clientData/>
  </xdr:twoCellAnchor>
  <xdr:twoCellAnchor>
    <xdr:from>
      <xdr:col>0</xdr:col>
      <xdr:colOff>952500</xdr:colOff>
      <xdr:row>0</xdr:row>
      <xdr:rowOff>28575</xdr:rowOff>
    </xdr:from>
    <xdr:to>
      <xdr:col>1</xdr:col>
      <xdr:colOff>152400</xdr:colOff>
      <xdr:row>4</xdr:row>
      <xdr:rowOff>38100</xdr:rowOff>
    </xdr:to>
    <xdr:pic>
      <xdr:nvPicPr>
        <xdr:cNvPr id="5" name="Grafik 12"/>
        <xdr:cNvPicPr preferRelativeResize="1">
          <a:picLocks noChangeAspect="1"/>
        </xdr:cNvPicPr>
      </xdr:nvPicPr>
      <xdr:blipFill>
        <a:blip r:embed="rId3"/>
        <a:stretch>
          <a:fillRect/>
        </a:stretch>
      </xdr:blipFill>
      <xdr:spPr>
        <a:xfrm>
          <a:off x="952500" y="28575"/>
          <a:ext cx="7334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1"/>
  <dimension ref="A7:G23"/>
  <sheetViews>
    <sheetView showGridLines="0" tabSelected="1" zoomScalePageLayoutView="0" workbookViewId="0" topLeftCell="A1">
      <selection activeCell="B10" sqref="B10:C10"/>
    </sheetView>
  </sheetViews>
  <sheetFormatPr defaultColWidth="11.421875" defaultRowHeight="12.75"/>
  <cols>
    <col min="1" max="1" width="23.00390625" style="0" customWidth="1"/>
    <col min="3" max="3" width="23.00390625" style="0" customWidth="1"/>
  </cols>
  <sheetData>
    <row r="7" spans="1:7" ht="50.25" customHeight="1">
      <c r="A7" s="366" t="s">
        <v>289</v>
      </c>
      <c r="B7" s="366"/>
      <c r="C7" s="366"/>
      <c r="D7" s="366"/>
      <c r="E7" s="366"/>
      <c r="F7" s="366"/>
      <c r="G7" s="366"/>
    </row>
    <row r="10" spans="1:5" ht="15.75">
      <c r="A10" s="155" t="s">
        <v>178</v>
      </c>
      <c r="B10" s="367"/>
      <c r="C10" s="368"/>
      <c r="D10" s="369"/>
      <c r="E10" s="369"/>
    </row>
    <row r="11" spans="1:5" ht="15.75">
      <c r="A11" s="155" t="s">
        <v>179</v>
      </c>
      <c r="B11" s="370"/>
      <c r="C11" s="370"/>
      <c r="D11" s="369"/>
      <c r="E11" s="369"/>
    </row>
    <row r="12" spans="1:5" ht="15.75">
      <c r="A12" s="155" t="s">
        <v>180</v>
      </c>
      <c r="B12" s="368"/>
      <c r="C12" s="368"/>
      <c r="D12" s="369"/>
      <c r="E12" s="369"/>
    </row>
    <row r="13" spans="1:5" ht="15.75">
      <c r="A13" s="155" t="s">
        <v>206</v>
      </c>
      <c r="B13" s="383"/>
      <c r="C13" s="383"/>
      <c r="D13" s="369"/>
      <c r="E13" s="369"/>
    </row>
    <row r="14" spans="1:5" ht="15.75">
      <c r="A14" s="155" t="s">
        <v>195</v>
      </c>
      <c r="B14" s="384"/>
      <c r="C14" s="385"/>
      <c r="D14" s="23"/>
      <c r="E14" s="23"/>
    </row>
    <row r="19" ht="13.5" thickBot="1"/>
    <row r="20" spans="1:6" ht="12.75">
      <c r="A20" s="371" t="s">
        <v>181</v>
      </c>
      <c r="B20" s="372"/>
      <c r="C20" s="372"/>
      <c r="D20" s="372"/>
      <c r="E20" s="373"/>
      <c r="F20" s="374"/>
    </row>
    <row r="21" spans="1:6" ht="12.75">
      <c r="A21" s="375"/>
      <c r="B21" s="376"/>
      <c r="C21" s="376"/>
      <c r="D21" s="376"/>
      <c r="E21" s="377"/>
      <c r="F21" s="378"/>
    </row>
    <row r="22" spans="1:6" ht="12.75">
      <c r="A22" s="375"/>
      <c r="B22" s="376"/>
      <c r="C22" s="376"/>
      <c r="D22" s="376"/>
      <c r="E22" s="377"/>
      <c r="F22" s="378"/>
    </row>
    <row r="23" spans="1:6" ht="13.5" thickBot="1">
      <c r="A23" s="379"/>
      <c r="B23" s="380"/>
      <c r="C23" s="380"/>
      <c r="D23" s="380"/>
      <c r="E23" s="381"/>
      <c r="F23" s="382"/>
    </row>
  </sheetData>
  <sheetProtection password="DC96" sheet="1" objects="1" scenarios="1" formatCells="0" selectLockedCells="1"/>
  <protectedRanges>
    <protectedRange sqref="A1:J7" name="Bereich1"/>
  </protectedRanges>
  <mergeCells count="11">
    <mergeCell ref="A20:F23"/>
    <mergeCell ref="B12:C12"/>
    <mergeCell ref="D12:E12"/>
    <mergeCell ref="B13:C13"/>
    <mergeCell ref="D13:E13"/>
    <mergeCell ref="B14:C14"/>
    <mergeCell ref="A7:G7"/>
    <mergeCell ref="B10:C10"/>
    <mergeCell ref="D10:E10"/>
    <mergeCell ref="B11:C11"/>
    <mergeCell ref="D11:E11"/>
  </mergeCells>
  <printOptions/>
  <pageMargins left="0.3937007874015748" right="0.3937007874015748" top="0.1968503937007874" bottom="0.1968503937007874" header="0.5118110236220472" footer="0.5118110236220472"/>
  <pageSetup horizontalDpi="600" verticalDpi="600" orientation="landscape" paperSize="9" scale="70" r:id="rId2"/>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drawing r:id="rId1"/>
</worksheet>
</file>

<file path=xl/worksheets/sheet10.xml><?xml version="1.0" encoding="utf-8"?>
<worksheet xmlns="http://schemas.openxmlformats.org/spreadsheetml/2006/main" xmlns:r="http://schemas.openxmlformats.org/officeDocument/2006/relationships">
  <sheetPr codeName="Tabelle10"/>
  <dimension ref="A1:M30"/>
  <sheetViews>
    <sheetView showGridLines="0" zoomScalePageLayoutView="0" workbookViewId="0" topLeftCell="A1">
      <selection activeCell="C25" sqref="C25"/>
    </sheetView>
  </sheetViews>
  <sheetFormatPr defaultColWidth="11.421875" defaultRowHeight="12.75"/>
  <cols>
    <col min="1" max="1" width="22.00390625" style="0" bestFit="1" customWidth="1"/>
    <col min="2" max="2" width="8.8515625" style="0" bestFit="1" customWidth="1"/>
    <col min="5" max="5" width="19.8515625" style="0" bestFit="1" customWidth="1"/>
    <col min="6" max="6" width="25.28125" style="0" bestFit="1" customWidth="1"/>
  </cols>
  <sheetData>
    <row r="1" ht="15">
      <c r="A1" s="111" t="s">
        <v>146</v>
      </c>
    </row>
    <row r="3" ht="12.75">
      <c r="A3" s="1" t="s">
        <v>196</v>
      </c>
    </row>
    <row r="4" spans="1:13" ht="12.75">
      <c r="A4" s="488" t="s">
        <v>140</v>
      </c>
      <c r="B4" s="488"/>
      <c r="C4" s="489"/>
      <c r="D4" s="489"/>
      <c r="L4" s="8"/>
      <c r="M4" s="11"/>
    </row>
    <row r="5" spans="12:13" ht="12.75">
      <c r="L5" s="8"/>
      <c r="M5" s="11"/>
    </row>
    <row r="9" spans="1:4" ht="12.75">
      <c r="A9" s="1" t="s">
        <v>197</v>
      </c>
      <c r="B9" s="1"/>
      <c r="C9" s="8"/>
      <c r="D9" s="11"/>
    </row>
    <row r="10" spans="3:4" ht="12.75">
      <c r="C10" s="8"/>
      <c r="D10" s="11"/>
    </row>
    <row r="11" spans="1:9" ht="12.75">
      <c r="A11" s="456" t="s">
        <v>23</v>
      </c>
      <c r="B11" s="456"/>
      <c r="C11" s="456"/>
      <c r="D11" s="486"/>
      <c r="E11" s="10" t="s">
        <v>17</v>
      </c>
      <c r="F11" s="13"/>
      <c r="G11" s="13"/>
      <c r="H11" s="490"/>
      <c r="I11" s="491"/>
    </row>
    <row r="12" spans="1:9" ht="12.75">
      <c r="A12" s="370"/>
      <c r="B12" s="370"/>
      <c r="C12" s="370"/>
      <c r="D12" s="386"/>
      <c r="E12" s="170">
        <v>0</v>
      </c>
      <c r="F12" s="15"/>
      <c r="G12" s="15"/>
      <c r="H12" s="369"/>
      <c r="I12" s="369"/>
    </row>
    <row r="13" spans="1:9" ht="12.75">
      <c r="A13" s="370"/>
      <c r="B13" s="370"/>
      <c r="C13" s="370"/>
      <c r="D13" s="386"/>
      <c r="E13" s="170">
        <v>0</v>
      </c>
      <c r="F13" s="15"/>
      <c r="G13" s="15"/>
      <c r="H13" s="369"/>
      <c r="I13" s="369"/>
    </row>
    <row r="14" spans="1:9" ht="12.75">
      <c r="A14" s="370"/>
      <c r="B14" s="370"/>
      <c r="C14" s="370"/>
      <c r="D14" s="386"/>
      <c r="E14" s="170">
        <v>0</v>
      </c>
      <c r="F14" s="15"/>
      <c r="G14" s="15"/>
      <c r="H14" s="369"/>
      <c r="I14" s="369"/>
    </row>
    <row r="15" spans="1:9" ht="12.75">
      <c r="A15" s="370"/>
      <c r="B15" s="370"/>
      <c r="C15" s="370"/>
      <c r="D15" s="386"/>
      <c r="E15" s="170">
        <v>0</v>
      </c>
      <c r="F15" s="15"/>
      <c r="G15" s="15"/>
      <c r="H15" s="369"/>
      <c r="I15" s="369"/>
    </row>
    <row r="16" spans="1:9" ht="12.75">
      <c r="A16" s="370"/>
      <c r="B16" s="370"/>
      <c r="C16" s="370"/>
      <c r="D16" s="386"/>
      <c r="E16" s="170">
        <v>0</v>
      </c>
      <c r="F16" s="15"/>
      <c r="G16" s="15"/>
      <c r="H16" s="369"/>
      <c r="I16" s="369"/>
    </row>
    <row r="17" spans="3:9" ht="12.75">
      <c r="C17" s="8"/>
      <c r="D17" s="22" t="s">
        <v>9</v>
      </c>
      <c r="E17" s="31">
        <f>E12+E13+E14+E15+E16</f>
        <v>0</v>
      </c>
      <c r="F17" s="11"/>
      <c r="G17" s="11"/>
      <c r="H17" s="23"/>
      <c r="I17" s="23"/>
    </row>
    <row r="26" ht="12.75">
      <c r="H26" s="17" t="s">
        <v>127</v>
      </c>
    </row>
    <row r="27" ht="12.75">
      <c r="H27" s="18"/>
    </row>
    <row r="28" spans="8:10" ht="12.75">
      <c r="H28" t="s">
        <v>20</v>
      </c>
      <c r="I28" s="19"/>
      <c r="J28" s="176"/>
    </row>
    <row r="29" spans="8:10" ht="12.75">
      <c r="H29" t="s">
        <v>21</v>
      </c>
      <c r="I29" s="19"/>
      <c r="J29" s="176"/>
    </row>
    <row r="30" ht="12.75">
      <c r="H30" s="20" t="s">
        <v>22</v>
      </c>
    </row>
  </sheetData>
  <sheetProtection sheet="1" formatCells="0" formatColumns="0" formatRows="0" insertColumns="0" insertRows="0"/>
  <mergeCells count="13">
    <mergeCell ref="A4:D4"/>
    <mergeCell ref="A16:D16"/>
    <mergeCell ref="A11:D11"/>
    <mergeCell ref="H11:I11"/>
    <mergeCell ref="H12:I12"/>
    <mergeCell ref="A12:D12"/>
    <mergeCell ref="H16:I16"/>
    <mergeCell ref="H13:I13"/>
    <mergeCell ref="H14:I14"/>
    <mergeCell ref="H15:I15"/>
    <mergeCell ref="A13:D13"/>
    <mergeCell ref="A14:D14"/>
    <mergeCell ref="A15:D15"/>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11.xml><?xml version="1.0" encoding="utf-8"?>
<worksheet xmlns="http://schemas.openxmlformats.org/spreadsheetml/2006/main" xmlns:r="http://schemas.openxmlformats.org/officeDocument/2006/relationships">
  <sheetPr codeName="Tabelle11">
    <tabColor indexed="13"/>
  </sheetPr>
  <dimension ref="A1:H39"/>
  <sheetViews>
    <sheetView showGridLines="0" view="pageBreakPreview" zoomScale="60" zoomScalePageLayoutView="0" workbookViewId="0" topLeftCell="A1">
      <selection activeCell="F30" sqref="F30"/>
    </sheetView>
  </sheetViews>
  <sheetFormatPr defaultColWidth="11.421875" defaultRowHeight="12.75"/>
  <cols>
    <col min="1" max="1" width="20.421875" style="0" bestFit="1" customWidth="1"/>
    <col min="2" max="2" width="30.00390625" style="0" bestFit="1" customWidth="1"/>
    <col min="3" max="3" width="13.28125" style="0" customWidth="1"/>
    <col min="4" max="4" width="14.7109375" style="0" customWidth="1"/>
    <col min="5" max="5" width="24.8515625" style="0" customWidth="1"/>
    <col min="8" max="8" width="23.7109375" style="0" customWidth="1"/>
  </cols>
  <sheetData>
    <row r="1" ht="12.75">
      <c r="A1" s="99" t="s">
        <v>119</v>
      </c>
    </row>
    <row r="3" spans="1:3" ht="12.75">
      <c r="A3" s="1" t="s">
        <v>198</v>
      </c>
      <c r="B3" s="8"/>
      <c r="C3" s="11"/>
    </row>
    <row r="4" spans="2:3" ht="12.75">
      <c r="B4" s="8"/>
      <c r="C4" s="11"/>
    </row>
    <row r="5" spans="1:8" ht="29.25" customHeight="1">
      <c r="A5" s="486" t="s">
        <v>23</v>
      </c>
      <c r="B5" s="493"/>
      <c r="C5" s="487"/>
      <c r="D5" s="101" t="s">
        <v>166</v>
      </c>
      <c r="E5" s="224" t="s">
        <v>61</v>
      </c>
      <c r="F5" s="10" t="s">
        <v>15</v>
      </c>
      <c r="G5" s="492" t="s">
        <v>182</v>
      </c>
      <c r="H5" s="455"/>
    </row>
    <row r="6" spans="1:8" ht="12.75">
      <c r="A6" s="481">
        <f>'2.5-2.6 Fahrt-Unterkunftskosten'!A12:D12</f>
        <v>0</v>
      </c>
      <c r="B6" s="494"/>
      <c r="C6" s="470"/>
      <c r="D6" s="6">
        <f>'2.5-2.6 Fahrt-Unterkunftskosten'!E12</f>
        <v>0</v>
      </c>
      <c r="E6" s="219">
        <v>0</v>
      </c>
      <c r="F6" s="6">
        <f>D6-E6</f>
        <v>0</v>
      </c>
      <c r="G6" s="455"/>
      <c r="H6" s="455"/>
    </row>
    <row r="7" spans="1:8" ht="12.75">
      <c r="A7" s="481">
        <f>'2.5-2.6 Fahrt-Unterkunftskosten'!A13:D13</f>
        <v>0</v>
      </c>
      <c r="B7" s="494"/>
      <c r="C7" s="470"/>
      <c r="D7" s="6">
        <f>'2.5-2.6 Fahrt-Unterkunftskosten'!E13</f>
        <v>0</v>
      </c>
      <c r="E7" s="219">
        <v>0</v>
      </c>
      <c r="F7" s="6">
        <f>D7-E7</f>
        <v>0</v>
      </c>
      <c r="G7" s="455"/>
      <c r="H7" s="455"/>
    </row>
    <row r="8" spans="1:8" ht="12.75">
      <c r="A8" s="481">
        <f>'2.5-2.6 Fahrt-Unterkunftskosten'!A14:D14</f>
        <v>0</v>
      </c>
      <c r="B8" s="494"/>
      <c r="C8" s="470"/>
      <c r="D8" s="6">
        <f>'2.5-2.6 Fahrt-Unterkunftskosten'!E14</f>
        <v>0</v>
      </c>
      <c r="E8" s="219">
        <v>0</v>
      </c>
      <c r="F8" s="6">
        <f>D8-E8</f>
        <v>0</v>
      </c>
      <c r="G8" s="455"/>
      <c r="H8" s="455"/>
    </row>
    <row r="9" spans="1:8" ht="12.75">
      <c r="A9" s="481">
        <f>'2.5-2.6 Fahrt-Unterkunftskosten'!A15:D15</f>
        <v>0</v>
      </c>
      <c r="B9" s="494"/>
      <c r="C9" s="470"/>
      <c r="D9" s="6">
        <f>'2.5-2.6 Fahrt-Unterkunftskosten'!E15</f>
        <v>0</v>
      </c>
      <c r="E9" s="219">
        <v>0</v>
      </c>
      <c r="F9" s="6">
        <f>D9-E9</f>
        <v>0</v>
      </c>
      <c r="G9" s="455"/>
      <c r="H9" s="455"/>
    </row>
    <row r="10" spans="1:8" ht="13.5" thickBot="1">
      <c r="A10" s="481">
        <f>'2.5-2.6 Fahrt-Unterkunftskosten'!A16:D16</f>
        <v>0</v>
      </c>
      <c r="B10" s="494"/>
      <c r="C10" s="470"/>
      <c r="D10" s="6">
        <f>'2.5-2.6 Fahrt-Unterkunftskosten'!E16</f>
        <v>0</v>
      </c>
      <c r="E10" s="219">
        <v>0</v>
      </c>
      <c r="F10" s="6">
        <f>D10-E10</f>
        <v>0</v>
      </c>
      <c r="G10" s="455"/>
      <c r="H10" s="455"/>
    </row>
    <row r="11" spans="2:6" ht="13.5" thickBot="1">
      <c r="B11" s="8"/>
      <c r="C11" s="22" t="s">
        <v>9</v>
      </c>
      <c r="D11" s="9">
        <f>D6+D7+D8+D9+D10</f>
        <v>0</v>
      </c>
      <c r="E11" s="230">
        <f>E6+E7+E8+E9+E10</f>
        <v>0</v>
      </c>
      <c r="F11" s="9">
        <f>F6+F7+F8+F9+F10</f>
        <v>0</v>
      </c>
    </row>
    <row r="19" ht="13.5" thickBot="1"/>
    <row r="20" spans="4:6" ht="12.75">
      <c r="D20" s="145" t="s">
        <v>141</v>
      </c>
      <c r="E20" s="125"/>
      <c r="F20" s="131"/>
    </row>
    <row r="21" spans="4:6" ht="12.75">
      <c r="D21" s="146"/>
      <c r="E21" s="23"/>
      <c r="F21" s="142"/>
    </row>
    <row r="22" spans="4:6" ht="12.75">
      <c r="D22" s="129" t="s">
        <v>62</v>
      </c>
      <c r="E22" s="147"/>
      <c r="F22" s="142"/>
    </row>
    <row r="23" spans="4:6" ht="13.5" thickBot="1">
      <c r="D23" s="121" t="s">
        <v>63</v>
      </c>
      <c r="E23" s="148"/>
      <c r="F23" s="127"/>
    </row>
    <row r="24" ht="12.75">
      <c r="G24" s="20"/>
    </row>
    <row r="25" ht="13.5" thickBot="1"/>
    <row r="26" spans="4:8" ht="13.5" thickBot="1">
      <c r="D26" s="114" t="s">
        <v>161</v>
      </c>
      <c r="E26" s="115"/>
      <c r="F26" s="115"/>
      <c r="G26" s="115"/>
      <c r="H26" s="116"/>
    </row>
    <row r="27" spans="4:8" ht="12.75">
      <c r="D27" s="129" t="s">
        <v>156</v>
      </c>
      <c r="E27" s="23"/>
      <c r="F27" s="23"/>
      <c r="G27" s="144" t="s">
        <v>62</v>
      </c>
      <c r="H27" s="142"/>
    </row>
    <row r="28" spans="4:8" ht="13.5" thickBot="1">
      <c r="D28" s="121"/>
      <c r="E28" s="122"/>
      <c r="F28" s="122"/>
      <c r="G28" s="122" t="s">
        <v>63</v>
      </c>
      <c r="H28" s="127"/>
    </row>
    <row r="29" spans="4:6" ht="13.5" thickBot="1">
      <c r="D29" s="141" t="s">
        <v>168</v>
      </c>
      <c r="E29" s="23"/>
      <c r="F29" s="142"/>
    </row>
    <row r="30" spans="4:6" ht="13.5" thickBot="1">
      <c r="D30" s="119"/>
      <c r="E30" s="115"/>
      <c r="F30" s="143">
        <f>E11</f>
        <v>0</v>
      </c>
    </row>
    <row r="35" ht="13.5" thickBot="1"/>
    <row r="36" spans="1:4" ht="12.75">
      <c r="A36" s="434" t="s">
        <v>181</v>
      </c>
      <c r="B36" s="435"/>
      <c r="C36" s="435"/>
      <c r="D36" s="436"/>
    </row>
    <row r="37" spans="1:4" ht="12.75">
      <c r="A37" s="437"/>
      <c r="B37" s="439"/>
      <c r="C37" s="439"/>
      <c r="D37" s="440"/>
    </row>
    <row r="38" spans="1:4" ht="12.75">
      <c r="A38" s="437"/>
      <c r="B38" s="439"/>
      <c r="C38" s="439"/>
      <c r="D38" s="440"/>
    </row>
    <row r="39" spans="1:4" ht="13.5" thickBot="1">
      <c r="A39" s="441"/>
      <c r="B39" s="442"/>
      <c r="C39" s="442"/>
      <c r="D39" s="443"/>
    </row>
  </sheetData>
  <sheetProtection password="DC96" sheet="1"/>
  <mergeCells count="13">
    <mergeCell ref="A36:D39"/>
    <mergeCell ref="A10:C10"/>
    <mergeCell ref="G10:H10"/>
    <mergeCell ref="A8:C8"/>
    <mergeCell ref="G8:H8"/>
    <mergeCell ref="A9:C9"/>
    <mergeCell ref="G9:H9"/>
    <mergeCell ref="G7:H7"/>
    <mergeCell ref="G5:H5"/>
    <mergeCell ref="A5:C5"/>
    <mergeCell ref="A6:C6"/>
    <mergeCell ref="G6:H6"/>
    <mergeCell ref="A7:C7"/>
  </mergeCells>
  <printOptions/>
  <pageMargins left="0.3937007874015748" right="0.3937007874015748" top="0.1968503937007874" bottom="0.1968503937007874" header="0.5118110236220472" footer="0.5118110236220472"/>
  <pageSetup horizontalDpi="600" verticalDpi="600" orientation="landscape" paperSize="9" scale="70" r:id="rId2"/>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1"/>
</worksheet>
</file>

<file path=xl/worksheets/sheet12.xml><?xml version="1.0" encoding="utf-8"?>
<worksheet xmlns="http://schemas.openxmlformats.org/spreadsheetml/2006/main" xmlns:r="http://schemas.openxmlformats.org/officeDocument/2006/relationships">
  <sheetPr codeName="Tabelle12"/>
  <dimension ref="A1:E13"/>
  <sheetViews>
    <sheetView showGridLines="0" zoomScalePageLayoutView="0" workbookViewId="0" topLeftCell="A1">
      <selection activeCell="D5" sqref="D5"/>
    </sheetView>
  </sheetViews>
  <sheetFormatPr defaultColWidth="11.421875" defaultRowHeight="12.75"/>
  <cols>
    <col min="2" max="2" width="15.421875" style="0" customWidth="1"/>
    <col min="3" max="3" width="20.421875" style="0" bestFit="1" customWidth="1"/>
  </cols>
  <sheetData>
    <row r="1" ht="15">
      <c r="A1" s="111" t="s">
        <v>146</v>
      </c>
    </row>
    <row r="2" spans="1:5" ht="12.75">
      <c r="A2" s="1" t="s">
        <v>204</v>
      </c>
      <c r="B2" s="8"/>
      <c r="C2" s="11"/>
      <c r="E2" s="23"/>
    </row>
    <row r="3" spans="2:3" ht="12.75">
      <c r="B3" s="8"/>
      <c r="C3" s="11"/>
    </row>
    <row r="4" spans="1:5" ht="12.75">
      <c r="A4" s="495" t="s">
        <v>25</v>
      </c>
      <c r="B4" s="495"/>
      <c r="C4" s="25" t="s">
        <v>185</v>
      </c>
      <c r="D4" s="24" t="s">
        <v>26</v>
      </c>
      <c r="E4" s="24" t="s">
        <v>17</v>
      </c>
    </row>
    <row r="5" spans="1:5" ht="13.5" thickBot="1">
      <c r="A5" s="496"/>
      <c r="B5" s="496"/>
      <c r="C5" s="177"/>
      <c r="D5" s="178"/>
      <c r="E5" s="7">
        <f>A5*C5*D5</f>
        <v>0</v>
      </c>
    </row>
    <row r="6" spans="1:5" ht="13.5" thickBot="1">
      <c r="A6" s="27"/>
      <c r="B6" s="27"/>
      <c r="C6" s="11"/>
      <c r="D6" s="8" t="s">
        <v>9</v>
      </c>
      <c r="E6" s="9">
        <f>E5</f>
        <v>0</v>
      </c>
    </row>
    <row r="9" ht="12.75">
      <c r="C9" s="17" t="s">
        <v>19</v>
      </c>
    </row>
    <row r="10" ht="12.75">
      <c r="C10" s="18"/>
    </row>
    <row r="11" spans="3:5" ht="12.75">
      <c r="C11" t="s">
        <v>20</v>
      </c>
      <c r="D11" s="19"/>
      <c r="E11" s="176"/>
    </row>
    <row r="12" spans="3:5" ht="12.75">
      <c r="C12" t="s">
        <v>21</v>
      </c>
      <c r="D12" s="19"/>
      <c r="E12" s="176"/>
    </row>
    <row r="13" ht="12.75">
      <c r="C13" s="20" t="s">
        <v>22</v>
      </c>
    </row>
  </sheetData>
  <sheetProtection sheet="1" formatCells="0" formatColumns="0" formatRows="0" insertColumns="0" insertRows="0"/>
  <mergeCells count="2">
    <mergeCell ref="A4:B4"/>
    <mergeCell ref="A5:B5"/>
  </mergeCells>
  <printOptions/>
  <pageMargins left="0.3937007874015748" right="0.3937007874015748" top="0.1968503937007874" bottom="0.1968503937007874" header="0.5118110236220472" footer="0.5118110236220472"/>
  <pageSetup horizontalDpi="600" verticalDpi="600" orientation="landscape" paperSize="9" scale="70" r:id="rId2"/>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1"/>
</worksheet>
</file>

<file path=xl/worksheets/sheet13.xml><?xml version="1.0" encoding="utf-8"?>
<worksheet xmlns="http://schemas.openxmlformats.org/spreadsheetml/2006/main" xmlns:r="http://schemas.openxmlformats.org/officeDocument/2006/relationships">
  <sheetPr codeName="Tabelle13">
    <tabColor indexed="13"/>
  </sheetPr>
  <dimension ref="A1:J33"/>
  <sheetViews>
    <sheetView showGridLines="0" view="pageBreakPreview" zoomScale="60" zoomScalePageLayoutView="0" workbookViewId="0" topLeftCell="A1">
      <selection activeCell="K18" sqref="K18"/>
    </sheetView>
  </sheetViews>
  <sheetFormatPr defaultColWidth="11.421875" defaultRowHeight="12.75"/>
  <cols>
    <col min="3" max="3" width="21.7109375" style="0" customWidth="1"/>
    <col min="6" max="7" width="18.28125" style="0" customWidth="1"/>
    <col min="10" max="10" width="11.7109375" style="0" customWidth="1"/>
  </cols>
  <sheetData>
    <row r="1" spans="1:2" ht="12.75">
      <c r="A1" s="99" t="s">
        <v>119</v>
      </c>
      <c r="B1" s="100"/>
    </row>
    <row r="2" spans="1:7" ht="12.75">
      <c r="A2" s="1" t="s">
        <v>24</v>
      </c>
      <c r="B2" s="8"/>
      <c r="C2" s="11"/>
      <c r="F2" s="23"/>
      <c r="G2" s="23"/>
    </row>
    <row r="3" spans="2:3" ht="12.75">
      <c r="B3" s="8"/>
      <c r="C3" s="11"/>
    </row>
    <row r="4" spans="1:10" ht="25.5">
      <c r="A4" s="495" t="s">
        <v>25</v>
      </c>
      <c r="B4" s="495"/>
      <c r="C4" s="233" t="s">
        <v>186</v>
      </c>
      <c r="D4" s="24" t="s">
        <v>26</v>
      </c>
      <c r="E4" s="104" t="s">
        <v>65</v>
      </c>
      <c r="F4" s="104" t="s">
        <v>132</v>
      </c>
      <c r="G4" s="104" t="s">
        <v>56</v>
      </c>
      <c r="H4" s="10" t="s">
        <v>15</v>
      </c>
      <c r="I4" s="492" t="s">
        <v>57</v>
      </c>
      <c r="J4" s="455"/>
    </row>
    <row r="5" spans="1:10" ht="13.5" thickBot="1">
      <c r="A5" s="497">
        <f>'2.7 Kinderbetreuung'!A5:B5</f>
        <v>0</v>
      </c>
      <c r="B5" s="497"/>
      <c r="C5" s="234"/>
      <c r="D5" s="26">
        <f>'2.7 Kinderbetreuung'!D5</f>
        <v>0</v>
      </c>
      <c r="E5" s="26">
        <f>'2.7 Kinderbetreuung'!E5</f>
        <v>0</v>
      </c>
      <c r="F5" s="7">
        <f>A5*C5*D5</f>
        <v>0</v>
      </c>
      <c r="G5" s="6">
        <f>IF(E5&lt;F5,E5,F5)</f>
        <v>0</v>
      </c>
      <c r="H5" s="6">
        <f>F5-E5</f>
        <v>0</v>
      </c>
      <c r="I5" s="455"/>
      <c r="J5" s="455"/>
    </row>
    <row r="6" spans="1:10" ht="13.5" thickBot="1">
      <c r="A6" s="27"/>
      <c r="B6" s="27"/>
      <c r="C6" s="11"/>
      <c r="D6" s="8" t="s">
        <v>9</v>
      </c>
      <c r="E6" s="8"/>
      <c r="F6" s="9">
        <f>F5</f>
        <v>0</v>
      </c>
      <c r="G6" s="9">
        <f>G5</f>
        <v>0</v>
      </c>
      <c r="H6" s="9">
        <f>H5</f>
        <v>0</v>
      </c>
      <c r="I6" s="369"/>
      <c r="J6" s="369"/>
    </row>
    <row r="7" spans="9:10" ht="12.75">
      <c r="I7" s="369"/>
      <c r="J7" s="369"/>
    </row>
    <row r="8" ht="12.75">
      <c r="B8" s="23"/>
    </row>
    <row r="13" spans="2:5" ht="12.75">
      <c r="B13" s="498" t="s">
        <v>141</v>
      </c>
      <c r="C13" s="499"/>
      <c r="D13" s="499"/>
      <c r="E13" s="500"/>
    </row>
    <row r="14" ht="12.75">
      <c r="B14" s="18"/>
    </row>
    <row r="15" spans="2:4" ht="12.75">
      <c r="B15" t="s">
        <v>62</v>
      </c>
      <c r="C15" s="19"/>
      <c r="D15" s="19"/>
    </row>
    <row r="16" spans="2:4" ht="12.75">
      <c r="B16" t="s">
        <v>63</v>
      </c>
      <c r="C16" s="19"/>
      <c r="D16" s="19"/>
    </row>
    <row r="17" ht="13.5" thickBot="1"/>
    <row r="18" spans="2:6" ht="13.5" thickBot="1">
      <c r="B18" s="114" t="s">
        <v>161</v>
      </c>
      <c r="C18" s="115"/>
      <c r="D18" s="115"/>
      <c r="E18" s="115"/>
      <c r="F18" s="116"/>
    </row>
    <row r="19" spans="2:6" ht="12.75">
      <c r="B19" s="129" t="s">
        <v>156</v>
      </c>
      <c r="C19" s="23"/>
      <c r="D19" s="23"/>
      <c r="E19" s="144" t="s">
        <v>62</v>
      </c>
      <c r="F19" s="142"/>
    </row>
    <row r="20" spans="2:6" ht="13.5" thickBot="1">
      <c r="B20" s="121"/>
      <c r="C20" s="122"/>
      <c r="D20" s="122"/>
      <c r="E20" s="122" t="s">
        <v>63</v>
      </c>
      <c r="F20" s="127"/>
    </row>
    <row r="21" spans="2:4" ht="13.5" thickBot="1">
      <c r="B21" s="141" t="s">
        <v>167</v>
      </c>
      <c r="C21" s="23"/>
      <c r="D21" s="142"/>
    </row>
    <row r="22" spans="2:4" ht="13.5" thickBot="1">
      <c r="B22" s="119"/>
      <c r="C22" s="115"/>
      <c r="D22" s="143">
        <f>G6</f>
        <v>0</v>
      </c>
    </row>
    <row r="23" ht="12.75">
      <c r="H23" s="23"/>
    </row>
    <row r="29" ht="13.5" thickBot="1"/>
    <row r="30" spans="1:4" ht="12.75">
      <c r="A30" s="434" t="s">
        <v>181</v>
      </c>
      <c r="B30" s="435"/>
      <c r="C30" s="435"/>
      <c r="D30" s="436"/>
    </row>
    <row r="31" spans="1:4" ht="12.75">
      <c r="A31" s="437"/>
      <c r="B31" s="439"/>
      <c r="C31" s="439"/>
      <c r="D31" s="440"/>
    </row>
    <row r="32" spans="1:4" ht="12.75">
      <c r="A32" s="437"/>
      <c r="B32" s="439"/>
      <c r="C32" s="439"/>
      <c r="D32" s="440"/>
    </row>
    <row r="33" spans="1:4" ht="13.5" thickBot="1">
      <c r="A33" s="441"/>
      <c r="B33" s="442"/>
      <c r="C33" s="442"/>
      <c r="D33" s="443"/>
    </row>
  </sheetData>
  <sheetProtection password="DC96" sheet="1"/>
  <mergeCells count="8">
    <mergeCell ref="A30:D33"/>
    <mergeCell ref="I6:J6"/>
    <mergeCell ref="I7:J7"/>
    <mergeCell ref="A4:B4"/>
    <mergeCell ref="A5:B5"/>
    <mergeCell ref="I4:J4"/>
    <mergeCell ref="I5:J5"/>
    <mergeCell ref="B13:E13"/>
  </mergeCells>
  <printOptions/>
  <pageMargins left="0.3937007874015748" right="0.3937007874015748" top="0.1968503937007874" bottom="0.1968503937007874" header="0.5118110236220472" footer="0.5118110236220472"/>
  <pageSetup horizontalDpi="600" verticalDpi="600" orientation="landscape" paperSize="9" scale="70" r:id="rId2"/>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1"/>
</worksheet>
</file>

<file path=xl/worksheets/sheet14.xml><?xml version="1.0" encoding="utf-8"?>
<worksheet xmlns="http://schemas.openxmlformats.org/spreadsheetml/2006/main" xmlns:r="http://schemas.openxmlformats.org/officeDocument/2006/relationships">
  <sheetPr codeName="Tabelle14"/>
  <dimension ref="A1:N37"/>
  <sheetViews>
    <sheetView showGridLines="0" zoomScalePageLayoutView="0" workbookViewId="0" topLeftCell="A1">
      <selection activeCell="C5" sqref="C5"/>
    </sheetView>
  </sheetViews>
  <sheetFormatPr defaultColWidth="11.421875" defaultRowHeight="12.75"/>
  <cols>
    <col min="4" max="4" width="23.28125" style="0" bestFit="1" customWidth="1"/>
  </cols>
  <sheetData>
    <row r="1" ht="15">
      <c r="A1" s="111" t="s">
        <v>146</v>
      </c>
    </row>
    <row r="2" spans="1:7" ht="12.75">
      <c r="A2" s="28" t="s">
        <v>69</v>
      </c>
      <c r="B2" s="28"/>
      <c r="C2" s="27"/>
      <c r="D2" s="27"/>
      <c r="E2" s="11"/>
      <c r="G2" s="29"/>
    </row>
    <row r="3" spans="1:7" ht="12.75">
      <c r="A3" s="27"/>
      <c r="B3" s="27"/>
      <c r="C3" s="27"/>
      <c r="D3" s="27"/>
      <c r="E3" s="11"/>
      <c r="G3" s="29"/>
    </row>
    <row r="4" spans="1:13" ht="12.75">
      <c r="A4" s="14" t="s">
        <v>27</v>
      </c>
      <c r="B4" s="14"/>
      <c r="C4" s="14" t="s">
        <v>70</v>
      </c>
      <c r="D4" s="14" t="s">
        <v>71</v>
      </c>
      <c r="E4" s="25" t="s">
        <v>17</v>
      </c>
      <c r="F4" s="501" t="s">
        <v>94</v>
      </c>
      <c r="G4" s="502"/>
      <c r="I4" s="503" t="s">
        <v>78</v>
      </c>
      <c r="J4" s="489"/>
      <c r="L4" s="8"/>
      <c r="M4" s="11"/>
    </row>
    <row r="5" spans="1:14" ht="12.75">
      <c r="A5" s="370"/>
      <c r="B5" s="370"/>
      <c r="C5" s="169"/>
      <c r="D5" s="198">
        <v>0</v>
      </c>
      <c r="E5" s="179">
        <f aca="true" t="shared" si="0" ref="E5:E28">C5*D5</f>
        <v>0</v>
      </c>
      <c r="F5" s="451"/>
      <c r="G5" s="453"/>
      <c r="H5" s="34"/>
      <c r="I5" s="471"/>
      <c r="J5" s="504"/>
      <c r="K5" s="504"/>
      <c r="L5" s="504"/>
      <c r="M5" s="504"/>
      <c r="N5" s="472"/>
    </row>
    <row r="6" spans="1:14" ht="12.75">
      <c r="A6" s="370"/>
      <c r="B6" s="370"/>
      <c r="C6" s="173"/>
      <c r="D6" s="198">
        <v>0</v>
      </c>
      <c r="E6" s="179">
        <f t="shared" si="0"/>
        <v>0</v>
      </c>
      <c r="F6" s="451"/>
      <c r="G6" s="453"/>
      <c r="H6" s="34"/>
      <c r="I6" s="473"/>
      <c r="J6" s="369"/>
      <c r="K6" s="369"/>
      <c r="L6" s="369"/>
      <c r="M6" s="369"/>
      <c r="N6" s="474"/>
    </row>
    <row r="7" spans="1:14" ht="12.75">
      <c r="A7" s="370"/>
      <c r="B7" s="370"/>
      <c r="C7" s="173"/>
      <c r="D7" s="198">
        <v>0</v>
      </c>
      <c r="E7" s="179">
        <f t="shared" si="0"/>
        <v>0</v>
      </c>
      <c r="F7" s="451"/>
      <c r="G7" s="453"/>
      <c r="H7" s="34"/>
      <c r="I7" s="473"/>
      <c r="J7" s="369"/>
      <c r="K7" s="369"/>
      <c r="L7" s="369"/>
      <c r="M7" s="369"/>
      <c r="N7" s="474"/>
    </row>
    <row r="8" spans="1:14" ht="12.75">
      <c r="A8" s="370"/>
      <c r="B8" s="370"/>
      <c r="C8" s="173"/>
      <c r="D8" s="198">
        <v>0</v>
      </c>
      <c r="E8" s="179">
        <f t="shared" si="0"/>
        <v>0</v>
      </c>
      <c r="F8" s="451"/>
      <c r="G8" s="453"/>
      <c r="H8" s="34"/>
      <c r="I8" s="473"/>
      <c r="J8" s="369"/>
      <c r="K8" s="369"/>
      <c r="L8" s="369"/>
      <c r="M8" s="369"/>
      <c r="N8" s="474"/>
    </row>
    <row r="9" spans="1:14" ht="12.75">
      <c r="A9" s="370"/>
      <c r="B9" s="370"/>
      <c r="C9" s="173"/>
      <c r="D9" s="198">
        <v>0</v>
      </c>
      <c r="E9" s="179">
        <f t="shared" si="0"/>
        <v>0</v>
      </c>
      <c r="F9" s="451"/>
      <c r="G9" s="453"/>
      <c r="I9" s="473"/>
      <c r="J9" s="369"/>
      <c r="K9" s="369"/>
      <c r="L9" s="369"/>
      <c r="M9" s="369"/>
      <c r="N9" s="474"/>
    </row>
    <row r="10" spans="1:14" ht="12.75">
      <c r="A10" s="370"/>
      <c r="B10" s="370"/>
      <c r="C10" s="173"/>
      <c r="D10" s="198">
        <v>0</v>
      </c>
      <c r="E10" s="179">
        <f t="shared" si="0"/>
        <v>0</v>
      </c>
      <c r="F10" s="451"/>
      <c r="G10" s="453"/>
      <c r="I10" s="473"/>
      <c r="J10" s="369"/>
      <c r="K10" s="369"/>
      <c r="L10" s="369"/>
      <c r="M10" s="369"/>
      <c r="N10" s="474"/>
    </row>
    <row r="11" spans="1:14" ht="12.75">
      <c r="A11" s="370"/>
      <c r="B11" s="370"/>
      <c r="C11" s="173"/>
      <c r="D11" s="198">
        <v>0</v>
      </c>
      <c r="E11" s="179">
        <f>C11*D11</f>
        <v>0</v>
      </c>
      <c r="F11" s="451"/>
      <c r="G11" s="453"/>
      <c r="I11" s="473"/>
      <c r="J11" s="369"/>
      <c r="K11" s="369"/>
      <c r="L11" s="369"/>
      <c r="M11" s="369"/>
      <c r="N11" s="474"/>
    </row>
    <row r="12" spans="1:14" ht="12.75">
      <c r="A12" s="370"/>
      <c r="B12" s="370"/>
      <c r="C12" s="173"/>
      <c r="D12" s="198">
        <v>0</v>
      </c>
      <c r="E12" s="179">
        <f t="shared" si="0"/>
        <v>0</v>
      </c>
      <c r="F12" s="451"/>
      <c r="G12" s="453"/>
      <c r="I12" s="473"/>
      <c r="J12" s="369"/>
      <c r="K12" s="369"/>
      <c r="L12" s="369"/>
      <c r="M12" s="369"/>
      <c r="N12" s="474"/>
    </row>
    <row r="13" spans="1:14" ht="12.75">
      <c r="A13" s="370"/>
      <c r="B13" s="370"/>
      <c r="C13" s="173"/>
      <c r="D13" s="198">
        <v>0</v>
      </c>
      <c r="E13" s="179">
        <f t="shared" si="0"/>
        <v>0</v>
      </c>
      <c r="F13" s="451"/>
      <c r="G13" s="453"/>
      <c r="I13" s="473"/>
      <c r="J13" s="369"/>
      <c r="K13" s="369"/>
      <c r="L13" s="369"/>
      <c r="M13" s="369"/>
      <c r="N13" s="474"/>
    </row>
    <row r="14" spans="1:14" ht="12.75">
      <c r="A14" s="386"/>
      <c r="B14" s="470"/>
      <c r="C14" s="173"/>
      <c r="D14" s="198">
        <v>0</v>
      </c>
      <c r="E14" s="179">
        <f t="shared" si="0"/>
        <v>0</v>
      </c>
      <c r="F14" s="243"/>
      <c r="G14" s="244"/>
      <c r="I14" s="473"/>
      <c r="J14" s="369"/>
      <c r="K14" s="369"/>
      <c r="L14" s="369"/>
      <c r="M14" s="369"/>
      <c r="N14" s="474"/>
    </row>
    <row r="15" spans="1:14" ht="12.75">
      <c r="A15" s="386"/>
      <c r="B15" s="470"/>
      <c r="C15" s="173"/>
      <c r="D15" s="198">
        <v>0</v>
      </c>
      <c r="E15" s="179">
        <f t="shared" si="0"/>
        <v>0</v>
      </c>
      <c r="F15" s="243"/>
      <c r="G15" s="244"/>
      <c r="I15" s="473"/>
      <c r="J15" s="369"/>
      <c r="K15" s="369"/>
      <c r="L15" s="369"/>
      <c r="M15" s="369"/>
      <c r="N15" s="474"/>
    </row>
    <row r="16" spans="1:14" ht="12.75">
      <c r="A16" s="386"/>
      <c r="B16" s="470"/>
      <c r="C16" s="173"/>
      <c r="D16" s="198">
        <v>0</v>
      </c>
      <c r="E16" s="179">
        <f t="shared" si="0"/>
        <v>0</v>
      </c>
      <c r="F16" s="243"/>
      <c r="G16" s="244"/>
      <c r="I16" s="473"/>
      <c r="J16" s="369"/>
      <c r="K16" s="369"/>
      <c r="L16" s="369"/>
      <c r="M16" s="369"/>
      <c r="N16" s="474"/>
    </row>
    <row r="17" spans="1:14" ht="12.75">
      <c r="A17" s="386"/>
      <c r="B17" s="470"/>
      <c r="C17" s="173"/>
      <c r="D17" s="198">
        <v>0</v>
      </c>
      <c r="E17" s="179">
        <f t="shared" si="0"/>
        <v>0</v>
      </c>
      <c r="F17" s="243"/>
      <c r="G17" s="244"/>
      <c r="I17" s="473"/>
      <c r="J17" s="369"/>
      <c r="K17" s="369"/>
      <c r="L17" s="369"/>
      <c r="M17" s="369"/>
      <c r="N17" s="474"/>
    </row>
    <row r="18" spans="1:14" ht="12.75">
      <c r="A18" s="386"/>
      <c r="B18" s="470"/>
      <c r="C18" s="173"/>
      <c r="D18" s="198">
        <v>0</v>
      </c>
      <c r="E18" s="179">
        <f t="shared" si="0"/>
        <v>0</v>
      </c>
      <c r="F18" s="243"/>
      <c r="G18" s="244"/>
      <c r="I18" s="473"/>
      <c r="J18" s="369"/>
      <c r="K18" s="369"/>
      <c r="L18" s="369"/>
      <c r="M18" s="369"/>
      <c r="N18" s="474"/>
    </row>
    <row r="19" spans="1:14" ht="12.75">
      <c r="A19" s="386"/>
      <c r="B19" s="470"/>
      <c r="C19" s="173"/>
      <c r="D19" s="198">
        <v>0</v>
      </c>
      <c r="E19" s="179">
        <f t="shared" si="0"/>
        <v>0</v>
      </c>
      <c r="F19" s="243"/>
      <c r="G19" s="244"/>
      <c r="I19" s="473"/>
      <c r="J19" s="369"/>
      <c r="K19" s="369"/>
      <c r="L19" s="369"/>
      <c r="M19" s="369"/>
      <c r="N19" s="474"/>
    </row>
    <row r="20" spans="1:14" ht="12.75">
      <c r="A20" s="386"/>
      <c r="B20" s="470"/>
      <c r="C20" s="173"/>
      <c r="D20" s="198">
        <v>0</v>
      </c>
      <c r="E20" s="179">
        <f t="shared" si="0"/>
        <v>0</v>
      </c>
      <c r="F20" s="243"/>
      <c r="G20" s="244"/>
      <c r="I20" s="473"/>
      <c r="J20" s="369"/>
      <c r="K20" s="369"/>
      <c r="L20" s="369"/>
      <c r="M20" s="369"/>
      <c r="N20" s="474"/>
    </row>
    <row r="21" spans="1:14" ht="12.75">
      <c r="A21" s="386"/>
      <c r="B21" s="470"/>
      <c r="C21" s="173"/>
      <c r="D21" s="198">
        <v>0</v>
      </c>
      <c r="E21" s="179">
        <f t="shared" si="0"/>
        <v>0</v>
      </c>
      <c r="F21" s="243"/>
      <c r="G21" s="244"/>
      <c r="I21" s="473"/>
      <c r="J21" s="369"/>
      <c r="K21" s="369"/>
      <c r="L21" s="369"/>
      <c r="M21" s="369"/>
      <c r="N21" s="474"/>
    </row>
    <row r="22" spans="1:14" ht="12.75">
      <c r="A22" s="242"/>
      <c r="B22" s="59"/>
      <c r="C22" s="173"/>
      <c r="D22" s="198">
        <v>0</v>
      </c>
      <c r="E22" s="179">
        <f t="shared" si="0"/>
        <v>0</v>
      </c>
      <c r="F22" s="243"/>
      <c r="G22" s="244"/>
      <c r="I22" s="473"/>
      <c r="J22" s="369"/>
      <c r="K22" s="369"/>
      <c r="L22" s="369"/>
      <c r="M22" s="369"/>
      <c r="N22" s="474"/>
    </row>
    <row r="23" spans="1:14" ht="12.75">
      <c r="A23" s="242"/>
      <c r="B23" s="59"/>
      <c r="C23" s="173"/>
      <c r="D23" s="198">
        <v>0</v>
      </c>
      <c r="E23" s="179">
        <f t="shared" si="0"/>
        <v>0</v>
      </c>
      <c r="F23" s="243"/>
      <c r="G23" s="244"/>
      <c r="I23" s="473"/>
      <c r="J23" s="369"/>
      <c r="K23" s="369"/>
      <c r="L23" s="369"/>
      <c r="M23" s="369"/>
      <c r="N23" s="474"/>
    </row>
    <row r="24" spans="1:14" ht="12.75">
      <c r="A24" s="242"/>
      <c r="B24" s="59"/>
      <c r="C24" s="173"/>
      <c r="D24" s="198">
        <v>0</v>
      </c>
      <c r="E24" s="179">
        <f t="shared" si="0"/>
        <v>0</v>
      </c>
      <c r="F24" s="243"/>
      <c r="G24" s="244"/>
      <c r="I24" s="473"/>
      <c r="J24" s="369"/>
      <c r="K24" s="369"/>
      <c r="L24" s="369"/>
      <c r="M24" s="369"/>
      <c r="N24" s="474"/>
    </row>
    <row r="25" spans="1:14" ht="12.75">
      <c r="A25" s="242"/>
      <c r="B25" s="59"/>
      <c r="C25" s="173"/>
      <c r="D25" s="198">
        <v>0</v>
      </c>
      <c r="E25" s="179">
        <f t="shared" si="0"/>
        <v>0</v>
      </c>
      <c r="F25" s="243"/>
      <c r="G25" s="244"/>
      <c r="I25" s="473"/>
      <c r="J25" s="369"/>
      <c r="K25" s="369"/>
      <c r="L25" s="369"/>
      <c r="M25" s="369"/>
      <c r="N25" s="474"/>
    </row>
    <row r="26" spans="1:14" ht="12.75">
      <c r="A26" s="242"/>
      <c r="B26" s="59"/>
      <c r="C26" s="173"/>
      <c r="D26" s="198">
        <v>0</v>
      </c>
      <c r="E26" s="179">
        <f t="shared" si="0"/>
        <v>0</v>
      </c>
      <c r="F26" s="243"/>
      <c r="G26" s="244"/>
      <c r="I26" s="473"/>
      <c r="J26" s="369"/>
      <c r="K26" s="369"/>
      <c r="L26" s="369"/>
      <c r="M26" s="369"/>
      <c r="N26" s="474"/>
    </row>
    <row r="27" spans="1:14" ht="12.75">
      <c r="A27" s="242"/>
      <c r="B27" s="59"/>
      <c r="C27" s="173"/>
      <c r="D27" s="198">
        <v>0</v>
      </c>
      <c r="E27" s="179">
        <f t="shared" si="0"/>
        <v>0</v>
      </c>
      <c r="F27" s="243"/>
      <c r="G27" s="244"/>
      <c r="I27" s="473"/>
      <c r="J27" s="369"/>
      <c r="K27" s="369"/>
      <c r="L27" s="369"/>
      <c r="M27" s="369"/>
      <c r="N27" s="474"/>
    </row>
    <row r="28" spans="1:14" ht="13.5" thickBot="1">
      <c r="A28" s="370"/>
      <c r="B28" s="370"/>
      <c r="C28" s="173"/>
      <c r="D28" s="198">
        <v>0</v>
      </c>
      <c r="E28" s="179">
        <f t="shared" si="0"/>
        <v>0</v>
      </c>
      <c r="F28" s="451"/>
      <c r="G28" s="453"/>
      <c r="I28" s="475"/>
      <c r="J28" s="505"/>
      <c r="K28" s="505"/>
      <c r="L28" s="505"/>
      <c r="M28" s="505"/>
      <c r="N28" s="476"/>
    </row>
    <row r="29" spans="1:5" ht="13.5" thickBot="1">
      <c r="A29" s="27"/>
      <c r="B29" s="27"/>
      <c r="C29" s="8" t="s">
        <v>9</v>
      </c>
      <c r="D29" s="8"/>
      <c r="E29" s="9">
        <f>E5+E6+E7+E8+E9+E10+E11+E12+E13+E14+E15+E16+E17+E18+E19+E20+E21+E22+E23+E24+E25+E26+E27+E28</f>
        <v>0</v>
      </c>
    </row>
    <row r="30" spans="1:5" ht="12.75">
      <c r="A30" s="27"/>
      <c r="B30" s="27"/>
      <c r="C30" s="8"/>
      <c r="D30" s="8"/>
      <c r="E30" s="11"/>
    </row>
    <row r="35" spans="1:5" ht="12.75">
      <c r="A35" s="28" t="s">
        <v>66</v>
      </c>
      <c r="B35" s="28"/>
      <c r="C35" s="27"/>
      <c r="D35" s="27"/>
      <c r="E35" s="11"/>
    </row>
    <row r="36" spans="1:3" ht="12.75">
      <c r="A36" t="s">
        <v>67</v>
      </c>
      <c r="C36" s="176"/>
    </row>
    <row r="37" spans="1:3" ht="12.75">
      <c r="A37" t="s">
        <v>68</v>
      </c>
      <c r="C37" s="176"/>
    </row>
  </sheetData>
  <sheetProtection password="DC96" sheet="1" objects="1" scenarios="1" formatCells="0"/>
  <mergeCells count="31">
    <mergeCell ref="I4:J4"/>
    <mergeCell ref="F8:G8"/>
    <mergeCell ref="A16:B16"/>
    <mergeCell ref="A11:B11"/>
    <mergeCell ref="F10:G10"/>
    <mergeCell ref="F6:G6"/>
    <mergeCell ref="A7:B7"/>
    <mergeCell ref="A9:B9"/>
    <mergeCell ref="A12:B12"/>
    <mergeCell ref="F12:G12"/>
    <mergeCell ref="F11:G11"/>
    <mergeCell ref="I5:N28"/>
    <mergeCell ref="A28:B28"/>
    <mergeCell ref="F13:G13"/>
    <mergeCell ref="F28:G28"/>
    <mergeCell ref="A18:B18"/>
    <mergeCell ref="A19:B19"/>
    <mergeCell ref="A21:B21"/>
    <mergeCell ref="A20:B20"/>
    <mergeCell ref="A17:B17"/>
    <mergeCell ref="A13:B13"/>
    <mergeCell ref="A6:B6"/>
    <mergeCell ref="A14:B14"/>
    <mergeCell ref="A15:B15"/>
    <mergeCell ref="F9:G9"/>
    <mergeCell ref="F4:G4"/>
    <mergeCell ref="A5:B5"/>
    <mergeCell ref="F5:G5"/>
    <mergeCell ref="A10:B10"/>
    <mergeCell ref="A8:B8"/>
    <mergeCell ref="F7:G7"/>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15.xml><?xml version="1.0" encoding="utf-8"?>
<worksheet xmlns="http://schemas.openxmlformats.org/spreadsheetml/2006/main" xmlns:r="http://schemas.openxmlformats.org/officeDocument/2006/relationships">
  <sheetPr codeName="Tabelle15">
    <tabColor indexed="13"/>
  </sheetPr>
  <dimension ref="A1:L47"/>
  <sheetViews>
    <sheetView showGridLines="0" view="pageBreakPreview" zoomScale="60" zoomScalePageLayoutView="0" workbookViewId="0" topLeftCell="A1">
      <selection activeCell="M36" sqref="M36"/>
    </sheetView>
  </sheetViews>
  <sheetFormatPr defaultColWidth="11.421875" defaultRowHeight="12.75"/>
  <cols>
    <col min="2" max="2" width="16.421875" style="0" customWidth="1"/>
    <col min="4" max="4" width="13.00390625" style="0" customWidth="1"/>
    <col min="5" max="5" width="13.57421875" style="0" customWidth="1"/>
    <col min="6" max="6" width="9.8515625" style="0" customWidth="1"/>
    <col min="7" max="8" width="12.140625" style="0" customWidth="1"/>
    <col min="9" max="9" width="16.00390625" style="0" customWidth="1"/>
  </cols>
  <sheetData>
    <row r="1" spans="1:2" ht="12.75">
      <c r="A1" s="99" t="s">
        <v>119</v>
      </c>
      <c r="B1" s="100"/>
    </row>
    <row r="2" spans="1:8" ht="12.75">
      <c r="A2" s="28" t="s">
        <v>69</v>
      </c>
      <c r="B2" s="28"/>
      <c r="C2" s="27"/>
      <c r="D2" s="27"/>
      <c r="E2" s="11"/>
      <c r="G2" s="29"/>
      <c r="H2" s="29"/>
    </row>
    <row r="3" spans="1:8" ht="12.75">
      <c r="A3" s="27"/>
      <c r="B3" s="27"/>
      <c r="C3" s="27"/>
      <c r="D3" s="27"/>
      <c r="E3" s="11"/>
      <c r="G3" s="29"/>
      <c r="H3" s="29"/>
    </row>
    <row r="4" spans="1:12" ht="45.75" customHeight="1">
      <c r="A4" s="14" t="s">
        <v>27</v>
      </c>
      <c r="B4" s="14"/>
      <c r="C4" s="14" t="s">
        <v>70</v>
      </c>
      <c r="D4" s="235" t="s">
        <v>71</v>
      </c>
      <c r="E4" s="149" t="s">
        <v>92</v>
      </c>
      <c r="F4" s="149" t="s">
        <v>86</v>
      </c>
      <c r="G4" s="235" t="s">
        <v>72</v>
      </c>
      <c r="H4" s="235" t="s">
        <v>207</v>
      </c>
      <c r="I4" s="149" t="s">
        <v>56</v>
      </c>
      <c r="J4" s="14" t="s">
        <v>73</v>
      </c>
      <c r="K4" s="86" t="s">
        <v>74</v>
      </c>
      <c r="L4" s="70"/>
    </row>
    <row r="5" spans="1:12" ht="12.75">
      <c r="A5" s="497">
        <f>'3.1 Verbrauchsgüter'!A5:B5</f>
        <v>0</v>
      </c>
      <c r="B5" s="497"/>
      <c r="C5" s="4">
        <f>'3.1 Verbrauchsgüter'!C5</f>
        <v>0</v>
      </c>
      <c r="D5" s="236">
        <v>0</v>
      </c>
      <c r="E5" s="35">
        <f>C5*D5</f>
        <v>0</v>
      </c>
      <c r="F5" s="35">
        <f>'3.1 Verbrauchsgüter'!E5</f>
        <v>0</v>
      </c>
      <c r="G5" s="237"/>
      <c r="H5" s="258"/>
      <c r="I5" s="37">
        <f>IF(F5&lt;E5,F5,E5)</f>
        <v>0</v>
      </c>
      <c r="J5" s="37">
        <f aca="true" t="shared" si="0" ref="J5:J24">I5-F5</f>
        <v>0</v>
      </c>
      <c r="K5" s="506"/>
      <c r="L5" s="470"/>
    </row>
    <row r="6" spans="1:12" ht="12.75">
      <c r="A6" s="497">
        <f>'3.1 Verbrauchsgüter'!A6:B6</f>
        <v>0</v>
      </c>
      <c r="B6" s="497"/>
      <c r="C6" s="4">
        <f>'3.1 Verbrauchsgüter'!C6</f>
        <v>0</v>
      </c>
      <c r="D6" s="236">
        <v>0</v>
      </c>
      <c r="E6" s="35">
        <f aca="true" t="shared" si="1" ref="E6:E24">C6*D6</f>
        <v>0</v>
      </c>
      <c r="F6" s="35">
        <f>'3.1 Verbrauchsgüter'!E6</f>
        <v>0</v>
      </c>
      <c r="G6" s="237"/>
      <c r="H6" s="258"/>
      <c r="I6" s="37">
        <f aca="true" t="shared" si="2" ref="I6:I24">IF(F6&lt;E6,F6,E6)</f>
        <v>0</v>
      </c>
      <c r="J6" s="37">
        <f t="shared" si="0"/>
        <v>0</v>
      </c>
      <c r="K6" s="506"/>
      <c r="L6" s="470"/>
    </row>
    <row r="7" spans="1:12" ht="12.75">
      <c r="A7" s="497">
        <f>'3.1 Verbrauchsgüter'!A7:B7</f>
        <v>0</v>
      </c>
      <c r="B7" s="497"/>
      <c r="C7" s="4">
        <f>'3.1 Verbrauchsgüter'!C7</f>
        <v>0</v>
      </c>
      <c r="D7" s="236">
        <v>0</v>
      </c>
      <c r="E7" s="35">
        <f t="shared" si="1"/>
        <v>0</v>
      </c>
      <c r="F7" s="35">
        <f>'3.1 Verbrauchsgüter'!E7</f>
        <v>0</v>
      </c>
      <c r="G7" s="237"/>
      <c r="H7" s="258"/>
      <c r="I7" s="37">
        <f t="shared" si="2"/>
        <v>0</v>
      </c>
      <c r="J7" s="37">
        <f t="shared" si="0"/>
        <v>0</v>
      </c>
      <c r="K7" s="506"/>
      <c r="L7" s="470"/>
    </row>
    <row r="8" spans="1:12" ht="12.75">
      <c r="A8" s="497">
        <f>'3.1 Verbrauchsgüter'!A8:B8</f>
        <v>0</v>
      </c>
      <c r="B8" s="497"/>
      <c r="C8" s="4">
        <f>'3.1 Verbrauchsgüter'!C8</f>
        <v>0</v>
      </c>
      <c r="D8" s="236">
        <v>0</v>
      </c>
      <c r="E8" s="35">
        <f t="shared" si="1"/>
        <v>0</v>
      </c>
      <c r="F8" s="35">
        <f>'3.1 Verbrauchsgüter'!E8</f>
        <v>0</v>
      </c>
      <c r="G8" s="237"/>
      <c r="H8" s="258"/>
      <c r="I8" s="37">
        <f t="shared" si="2"/>
        <v>0</v>
      </c>
      <c r="J8" s="37">
        <f t="shared" si="0"/>
        <v>0</v>
      </c>
      <c r="K8" s="506"/>
      <c r="L8" s="470"/>
    </row>
    <row r="9" spans="1:12" ht="12.75">
      <c r="A9" s="497">
        <f>'3.1 Verbrauchsgüter'!A9:B9</f>
        <v>0</v>
      </c>
      <c r="B9" s="497"/>
      <c r="C9" s="4">
        <f>'3.1 Verbrauchsgüter'!C9</f>
        <v>0</v>
      </c>
      <c r="D9" s="236">
        <v>0</v>
      </c>
      <c r="E9" s="35">
        <f t="shared" si="1"/>
        <v>0</v>
      </c>
      <c r="F9" s="35">
        <f>'3.1 Verbrauchsgüter'!E9</f>
        <v>0</v>
      </c>
      <c r="G9" s="237"/>
      <c r="H9" s="258"/>
      <c r="I9" s="37">
        <f t="shared" si="2"/>
        <v>0</v>
      </c>
      <c r="J9" s="37">
        <f t="shared" si="0"/>
        <v>0</v>
      </c>
      <c r="K9" s="506"/>
      <c r="L9" s="470"/>
    </row>
    <row r="10" spans="1:12" ht="12.75">
      <c r="A10" s="497">
        <f>'3.1 Verbrauchsgüter'!A10:B10</f>
        <v>0</v>
      </c>
      <c r="B10" s="497"/>
      <c r="C10" s="4">
        <f>'3.1 Verbrauchsgüter'!C10</f>
        <v>0</v>
      </c>
      <c r="D10" s="236">
        <v>0</v>
      </c>
      <c r="E10" s="35">
        <f t="shared" si="1"/>
        <v>0</v>
      </c>
      <c r="F10" s="35">
        <f>'3.1 Verbrauchsgüter'!E10</f>
        <v>0</v>
      </c>
      <c r="G10" s="237"/>
      <c r="H10" s="258"/>
      <c r="I10" s="37">
        <f t="shared" si="2"/>
        <v>0</v>
      </c>
      <c r="J10" s="37">
        <f t="shared" si="0"/>
        <v>0</v>
      </c>
      <c r="K10" s="506"/>
      <c r="L10" s="470"/>
    </row>
    <row r="11" spans="1:12" ht="12.75">
      <c r="A11" s="497">
        <f>'3.1 Verbrauchsgüter'!A11:B11</f>
        <v>0</v>
      </c>
      <c r="B11" s="497"/>
      <c r="C11" s="4">
        <f>'3.1 Verbrauchsgüter'!C11</f>
        <v>0</v>
      </c>
      <c r="D11" s="236">
        <v>0</v>
      </c>
      <c r="E11" s="35">
        <f t="shared" si="1"/>
        <v>0</v>
      </c>
      <c r="F11" s="35">
        <f>'3.1 Verbrauchsgüter'!E11</f>
        <v>0</v>
      </c>
      <c r="G11" s="237"/>
      <c r="H11" s="258"/>
      <c r="I11" s="37">
        <f t="shared" si="2"/>
        <v>0</v>
      </c>
      <c r="J11" s="37">
        <f t="shared" si="0"/>
        <v>0</v>
      </c>
      <c r="K11" s="506"/>
      <c r="L11" s="470"/>
    </row>
    <row r="12" spans="1:12" ht="12.75">
      <c r="A12" s="497">
        <f>'3.1 Verbrauchsgüter'!A12:B12</f>
        <v>0</v>
      </c>
      <c r="B12" s="497"/>
      <c r="C12" s="362">
        <f>'3.1 Verbrauchsgüter'!C12</f>
        <v>0</v>
      </c>
      <c r="D12" s="236">
        <v>0</v>
      </c>
      <c r="E12" s="35">
        <f t="shared" si="1"/>
        <v>0</v>
      </c>
      <c r="F12" s="35">
        <f>'3.1 Verbrauchsgüter'!E12</f>
        <v>0</v>
      </c>
      <c r="G12" s="237"/>
      <c r="H12" s="258"/>
      <c r="I12" s="37">
        <f t="shared" si="2"/>
        <v>0</v>
      </c>
      <c r="J12" s="37">
        <f t="shared" si="0"/>
        <v>0</v>
      </c>
      <c r="K12" s="506"/>
      <c r="L12" s="470"/>
    </row>
    <row r="13" spans="1:12" ht="12.75">
      <c r="A13" s="497">
        <f>'3.1 Verbrauchsgüter'!A13:B13</f>
        <v>0</v>
      </c>
      <c r="B13" s="497"/>
      <c r="C13" s="362">
        <f>'3.1 Verbrauchsgüter'!C13</f>
        <v>0</v>
      </c>
      <c r="D13" s="236">
        <v>0</v>
      </c>
      <c r="E13" s="35">
        <f t="shared" si="1"/>
        <v>0</v>
      </c>
      <c r="F13" s="35">
        <f>'3.1 Verbrauchsgüter'!E13</f>
        <v>0</v>
      </c>
      <c r="G13" s="237"/>
      <c r="H13" s="258"/>
      <c r="I13" s="37">
        <f t="shared" si="2"/>
        <v>0</v>
      </c>
      <c r="J13" s="37">
        <f t="shared" si="0"/>
        <v>0</v>
      </c>
      <c r="K13" s="506"/>
      <c r="L13" s="470"/>
    </row>
    <row r="14" spans="1:12" ht="12.75">
      <c r="A14" s="497">
        <f>'3.1 Verbrauchsgüter'!A14:B14</f>
        <v>0</v>
      </c>
      <c r="B14" s="497"/>
      <c r="C14" s="362">
        <f>'3.1 Verbrauchsgüter'!C14</f>
        <v>0</v>
      </c>
      <c r="D14" s="236">
        <v>0</v>
      </c>
      <c r="E14" s="35">
        <f t="shared" si="1"/>
        <v>0</v>
      </c>
      <c r="F14" s="35">
        <f>'3.1 Verbrauchsgüter'!E14</f>
        <v>0</v>
      </c>
      <c r="G14" s="237"/>
      <c r="H14" s="258"/>
      <c r="I14" s="37">
        <f t="shared" si="2"/>
        <v>0</v>
      </c>
      <c r="J14" s="37">
        <f t="shared" si="0"/>
        <v>0</v>
      </c>
      <c r="K14" s="245"/>
      <c r="L14" s="59"/>
    </row>
    <row r="15" spans="1:12" ht="12.75">
      <c r="A15" s="497">
        <f>'3.1 Verbrauchsgüter'!A15:B15</f>
        <v>0</v>
      </c>
      <c r="B15" s="497"/>
      <c r="C15" s="362">
        <f>'3.1 Verbrauchsgüter'!C15</f>
        <v>0</v>
      </c>
      <c r="D15" s="236">
        <v>0</v>
      </c>
      <c r="E15" s="35">
        <f t="shared" si="1"/>
        <v>0</v>
      </c>
      <c r="F15" s="35">
        <f>'3.1 Verbrauchsgüter'!E15</f>
        <v>0</v>
      </c>
      <c r="G15" s="237"/>
      <c r="H15" s="258"/>
      <c r="I15" s="37">
        <f t="shared" si="2"/>
        <v>0</v>
      </c>
      <c r="J15" s="37">
        <f t="shared" si="0"/>
        <v>0</v>
      </c>
      <c r="K15" s="245"/>
      <c r="L15" s="59"/>
    </row>
    <row r="16" spans="1:12" ht="12.75">
      <c r="A16" s="497">
        <f>'3.1 Verbrauchsgüter'!A16:B16</f>
        <v>0</v>
      </c>
      <c r="B16" s="497"/>
      <c r="C16" s="362">
        <f>'3.1 Verbrauchsgüter'!C16</f>
        <v>0</v>
      </c>
      <c r="D16" s="236">
        <v>0</v>
      </c>
      <c r="E16" s="35">
        <f t="shared" si="1"/>
        <v>0</v>
      </c>
      <c r="F16" s="35">
        <f>'3.1 Verbrauchsgüter'!E16</f>
        <v>0</v>
      </c>
      <c r="G16" s="237"/>
      <c r="H16" s="258"/>
      <c r="I16" s="37">
        <f t="shared" si="2"/>
        <v>0</v>
      </c>
      <c r="J16" s="37">
        <f t="shared" si="0"/>
        <v>0</v>
      </c>
      <c r="K16" s="245"/>
      <c r="L16" s="59"/>
    </row>
    <row r="17" spans="1:12" ht="12.75">
      <c r="A17" s="497">
        <f>'3.1 Verbrauchsgüter'!A17:B17</f>
        <v>0</v>
      </c>
      <c r="B17" s="497"/>
      <c r="C17" s="362">
        <f>'3.1 Verbrauchsgüter'!C17</f>
        <v>0</v>
      </c>
      <c r="D17" s="236">
        <v>0</v>
      </c>
      <c r="E17" s="35">
        <f t="shared" si="1"/>
        <v>0</v>
      </c>
      <c r="F17" s="35">
        <f>'3.1 Verbrauchsgüter'!E17</f>
        <v>0</v>
      </c>
      <c r="G17" s="237"/>
      <c r="H17" s="258"/>
      <c r="I17" s="37">
        <f t="shared" si="2"/>
        <v>0</v>
      </c>
      <c r="J17" s="37">
        <f t="shared" si="0"/>
        <v>0</v>
      </c>
      <c r="K17" s="245"/>
      <c r="L17" s="59"/>
    </row>
    <row r="18" spans="1:12" ht="12.75">
      <c r="A18" s="497">
        <f>'3.1 Verbrauchsgüter'!A18:B18</f>
        <v>0</v>
      </c>
      <c r="B18" s="497"/>
      <c r="C18" s="362">
        <f>'3.1 Verbrauchsgüter'!C18</f>
        <v>0</v>
      </c>
      <c r="D18" s="236">
        <v>0</v>
      </c>
      <c r="E18" s="35">
        <f t="shared" si="1"/>
        <v>0</v>
      </c>
      <c r="F18" s="35">
        <f>'3.1 Verbrauchsgüter'!E18</f>
        <v>0</v>
      </c>
      <c r="G18" s="237"/>
      <c r="H18" s="258"/>
      <c r="I18" s="37">
        <f t="shared" si="2"/>
        <v>0</v>
      </c>
      <c r="J18" s="37">
        <f t="shared" si="0"/>
        <v>0</v>
      </c>
      <c r="K18" s="245"/>
      <c r="L18" s="59"/>
    </row>
    <row r="19" spans="1:12" ht="12.75">
      <c r="A19" s="497">
        <f>'3.1 Verbrauchsgüter'!A19:B19</f>
        <v>0</v>
      </c>
      <c r="B19" s="497"/>
      <c r="C19" s="362">
        <f>'3.1 Verbrauchsgüter'!C19</f>
        <v>0</v>
      </c>
      <c r="D19" s="236">
        <v>0</v>
      </c>
      <c r="E19" s="35">
        <f t="shared" si="1"/>
        <v>0</v>
      </c>
      <c r="F19" s="35">
        <f>'3.1 Verbrauchsgüter'!E19</f>
        <v>0</v>
      </c>
      <c r="G19" s="237"/>
      <c r="H19" s="258"/>
      <c r="I19" s="37">
        <f t="shared" si="2"/>
        <v>0</v>
      </c>
      <c r="J19" s="37">
        <f t="shared" si="0"/>
        <v>0</v>
      </c>
      <c r="K19" s="245"/>
      <c r="L19" s="59"/>
    </row>
    <row r="20" spans="1:12" ht="12.75">
      <c r="A20" s="497">
        <f>'3.1 Verbrauchsgüter'!A20:B20</f>
        <v>0</v>
      </c>
      <c r="B20" s="497"/>
      <c r="C20" s="362">
        <f>'3.1 Verbrauchsgüter'!C20</f>
        <v>0</v>
      </c>
      <c r="D20" s="236">
        <v>0</v>
      </c>
      <c r="E20" s="35">
        <f t="shared" si="1"/>
        <v>0</v>
      </c>
      <c r="F20" s="35">
        <f>'3.1 Verbrauchsgüter'!E20</f>
        <v>0</v>
      </c>
      <c r="G20" s="237"/>
      <c r="H20" s="258"/>
      <c r="I20" s="37">
        <f t="shared" si="2"/>
        <v>0</v>
      </c>
      <c r="J20" s="37">
        <f t="shared" si="0"/>
        <v>0</v>
      </c>
      <c r="K20" s="245"/>
      <c r="L20" s="59"/>
    </row>
    <row r="21" spans="1:12" ht="12.75">
      <c r="A21" s="497">
        <f>'3.1 Verbrauchsgüter'!A21:B21</f>
        <v>0</v>
      </c>
      <c r="B21" s="497"/>
      <c r="C21" s="362">
        <f>'3.1 Verbrauchsgüter'!C21</f>
        <v>0</v>
      </c>
      <c r="D21" s="236">
        <v>0</v>
      </c>
      <c r="E21" s="35">
        <f t="shared" si="1"/>
        <v>0</v>
      </c>
      <c r="F21" s="35">
        <f>'3.1 Verbrauchsgüter'!E21</f>
        <v>0</v>
      </c>
      <c r="G21" s="237"/>
      <c r="H21" s="258"/>
      <c r="I21" s="37">
        <f t="shared" si="2"/>
        <v>0</v>
      </c>
      <c r="J21" s="37">
        <f t="shared" si="0"/>
        <v>0</v>
      </c>
      <c r="K21" s="245"/>
      <c r="L21" s="59"/>
    </row>
    <row r="22" spans="1:12" ht="12.75">
      <c r="A22" s="497">
        <f>'3.1 Verbrauchsgüter'!A22:B22</f>
        <v>0</v>
      </c>
      <c r="B22" s="497"/>
      <c r="C22" s="362">
        <f>'3.1 Verbrauchsgüter'!C22</f>
        <v>0</v>
      </c>
      <c r="D22" s="236">
        <v>0</v>
      </c>
      <c r="E22" s="35">
        <f t="shared" si="1"/>
        <v>0</v>
      </c>
      <c r="F22" s="35">
        <f>'3.1 Verbrauchsgüter'!E22</f>
        <v>0</v>
      </c>
      <c r="G22" s="237"/>
      <c r="H22" s="258"/>
      <c r="I22" s="37">
        <f t="shared" si="2"/>
        <v>0</v>
      </c>
      <c r="J22" s="37">
        <f t="shared" si="0"/>
        <v>0</v>
      </c>
      <c r="K22" s="245"/>
      <c r="L22" s="59"/>
    </row>
    <row r="23" spans="1:12" ht="12.75">
      <c r="A23" s="497">
        <f>'3.1 Verbrauchsgüter'!A23:B23</f>
        <v>0</v>
      </c>
      <c r="B23" s="497"/>
      <c r="C23" s="4"/>
      <c r="D23" s="236"/>
      <c r="E23" s="35">
        <f t="shared" si="1"/>
        <v>0</v>
      </c>
      <c r="F23" s="35">
        <f>'3.1 Verbrauchsgüter'!E23</f>
        <v>0</v>
      </c>
      <c r="G23" s="237"/>
      <c r="H23" s="258"/>
      <c r="I23" s="37">
        <f t="shared" si="2"/>
        <v>0</v>
      </c>
      <c r="J23" s="37">
        <f t="shared" si="0"/>
        <v>0</v>
      </c>
      <c r="K23" s="245"/>
      <c r="L23" s="59"/>
    </row>
    <row r="24" spans="1:12" ht="13.5" thickBot="1">
      <c r="A24" s="497">
        <f>'3.1 Verbrauchsgüter'!A28:B28</f>
        <v>0</v>
      </c>
      <c r="B24" s="497"/>
      <c r="C24" s="4">
        <f>'3.1 Verbrauchsgüter'!C28</f>
        <v>0</v>
      </c>
      <c r="D24" s="236">
        <v>0</v>
      </c>
      <c r="E24" s="35">
        <f t="shared" si="1"/>
        <v>0</v>
      </c>
      <c r="F24" s="35">
        <f>'3.1 Verbrauchsgüter'!E28</f>
        <v>0</v>
      </c>
      <c r="G24" s="237"/>
      <c r="H24" s="258"/>
      <c r="I24" s="87">
        <f t="shared" si="2"/>
        <v>0</v>
      </c>
      <c r="J24" s="87">
        <f t="shared" si="0"/>
        <v>0</v>
      </c>
      <c r="K24" s="506"/>
      <c r="L24" s="470"/>
    </row>
    <row r="25" spans="1:10" ht="13.5" thickBot="1">
      <c r="A25" s="27"/>
      <c r="B25" s="27"/>
      <c r="C25" s="8" t="s">
        <v>9</v>
      </c>
      <c r="D25" s="8"/>
      <c r="E25" s="9">
        <f>SUM(E5:E24)</f>
        <v>0</v>
      </c>
      <c r="F25" s="9">
        <f>SUM(F5:F24)</f>
        <v>0</v>
      </c>
      <c r="I25" s="9">
        <f>SUM(I5:I24)</f>
        <v>0</v>
      </c>
      <c r="J25" s="9">
        <f>SUM(J5:J24)</f>
        <v>0</v>
      </c>
    </row>
    <row r="26" spans="1:5" ht="12.75">
      <c r="A26" s="27"/>
      <c r="B26" s="27"/>
      <c r="C26" s="8"/>
      <c r="D26" s="8"/>
      <c r="E26" s="11"/>
    </row>
    <row r="31" spans="1:5" ht="12.75">
      <c r="A31" s="28" t="s">
        <v>66</v>
      </c>
      <c r="B31" s="28"/>
      <c r="C31" s="27"/>
      <c r="D31" s="27"/>
      <c r="E31" s="11"/>
    </row>
    <row r="32" ht="12.75">
      <c r="A32" t="s">
        <v>67</v>
      </c>
    </row>
    <row r="33" ht="12.75">
      <c r="A33" t="s">
        <v>68</v>
      </c>
    </row>
    <row r="35" ht="13.5" thickBot="1"/>
    <row r="36" spans="1:5" ht="12.75">
      <c r="A36" s="124" t="s">
        <v>170</v>
      </c>
      <c r="B36" s="125"/>
      <c r="C36" s="125"/>
      <c r="D36" s="125"/>
      <c r="E36" s="131"/>
    </row>
    <row r="37" spans="1:5" ht="13.5" thickBot="1">
      <c r="A37" s="121"/>
      <c r="B37" s="122"/>
      <c r="C37" s="122"/>
      <c r="D37" s="122"/>
      <c r="E37" s="127"/>
    </row>
    <row r="38" spans="1:5" ht="12.75">
      <c r="A38" s="124" t="s">
        <v>156</v>
      </c>
      <c r="B38" s="125"/>
      <c r="C38" s="125"/>
      <c r="D38" s="125"/>
      <c r="E38" s="126" t="s">
        <v>62</v>
      </c>
    </row>
    <row r="39" spans="1:5" ht="13.5" thickBot="1">
      <c r="A39" s="121"/>
      <c r="B39" s="122"/>
      <c r="C39" s="122"/>
      <c r="D39" s="122"/>
      <c r="E39" s="127" t="s">
        <v>63</v>
      </c>
    </row>
    <row r="40" spans="1:4" ht="13.5" thickBot="1">
      <c r="A40" s="119" t="s">
        <v>169</v>
      </c>
      <c r="B40" s="115"/>
      <c r="C40" s="115"/>
      <c r="D40" s="116"/>
    </row>
    <row r="41" spans="1:4" ht="13.5" thickBot="1">
      <c r="A41" s="121"/>
      <c r="B41" s="122"/>
      <c r="C41" s="122"/>
      <c r="D41" s="132">
        <f>I25</f>
        <v>0</v>
      </c>
    </row>
    <row r="43" ht="13.5" thickBot="1"/>
    <row r="44" spans="1:4" ht="12.75">
      <c r="A44" s="434" t="s">
        <v>181</v>
      </c>
      <c r="B44" s="435"/>
      <c r="C44" s="435"/>
      <c r="D44" s="436"/>
    </row>
    <row r="45" spans="1:4" ht="12.75">
      <c r="A45" s="437"/>
      <c r="B45" s="439"/>
      <c r="C45" s="439"/>
      <c r="D45" s="440"/>
    </row>
    <row r="46" spans="1:4" ht="12.75">
      <c r="A46" s="437"/>
      <c r="B46" s="439"/>
      <c r="C46" s="439"/>
      <c r="D46" s="440"/>
    </row>
    <row r="47" spans="1:4" ht="13.5" thickBot="1">
      <c r="A47" s="441"/>
      <c r="B47" s="442"/>
      <c r="C47" s="442"/>
      <c r="D47" s="443"/>
    </row>
  </sheetData>
  <sheetProtection password="DC96" sheet="1" objects="1" scenarios="1"/>
  <mergeCells count="31">
    <mergeCell ref="A12:B12"/>
    <mergeCell ref="A11:B11"/>
    <mergeCell ref="A6:B6"/>
    <mergeCell ref="K9:L9"/>
    <mergeCell ref="K10:L10"/>
    <mergeCell ref="K11:L11"/>
    <mergeCell ref="K12:L12"/>
    <mergeCell ref="A7:B7"/>
    <mergeCell ref="A44:D47"/>
    <mergeCell ref="A14:B14"/>
    <mergeCell ref="A15:B15"/>
    <mergeCell ref="A16:B16"/>
    <mergeCell ref="A17:B17"/>
    <mergeCell ref="A18:B18"/>
    <mergeCell ref="A20:B20"/>
    <mergeCell ref="K24:L24"/>
    <mergeCell ref="A13:B13"/>
    <mergeCell ref="A24:B24"/>
    <mergeCell ref="A22:B22"/>
    <mergeCell ref="A21:B21"/>
    <mergeCell ref="A19:B19"/>
    <mergeCell ref="A23:B23"/>
    <mergeCell ref="K13:L13"/>
    <mergeCell ref="K5:L5"/>
    <mergeCell ref="K6:L6"/>
    <mergeCell ref="K7:L7"/>
    <mergeCell ref="K8:L8"/>
    <mergeCell ref="A10:B10"/>
    <mergeCell ref="A5:B5"/>
    <mergeCell ref="A9:B9"/>
    <mergeCell ref="A8:B8"/>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2"/>
</worksheet>
</file>

<file path=xl/worksheets/sheet16.xml><?xml version="1.0" encoding="utf-8"?>
<worksheet xmlns="http://schemas.openxmlformats.org/spreadsheetml/2006/main" xmlns:r="http://schemas.openxmlformats.org/officeDocument/2006/relationships">
  <sheetPr codeName="Tabelle16"/>
  <dimension ref="A1:M34"/>
  <sheetViews>
    <sheetView showGridLines="0" zoomScalePageLayoutView="0" workbookViewId="0" topLeftCell="A1">
      <selection activeCell="J5" sqref="J5"/>
    </sheetView>
  </sheetViews>
  <sheetFormatPr defaultColWidth="11.421875" defaultRowHeight="12.75"/>
  <cols>
    <col min="2" max="2" width="21.8515625" style="0" customWidth="1"/>
    <col min="5" max="5" width="11.57421875" style="0" customWidth="1"/>
    <col min="6" max="6" width="16.57421875" style="0" bestFit="1" customWidth="1"/>
    <col min="7" max="7" width="9.140625" style="0" bestFit="1" customWidth="1"/>
    <col min="8" max="8" width="10.28125" style="0" bestFit="1" customWidth="1"/>
    <col min="9" max="9" width="12.28125" style="0" bestFit="1" customWidth="1"/>
    <col min="10" max="10" width="10.28125" style="0" bestFit="1" customWidth="1"/>
  </cols>
  <sheetData>
    <row r="1" ht="15">
      <c r="A1" s="111" t="s">
        <v>146</v>
      </c>
    </row>
    <row r="2" spans="1:10" ht="15">
      <c r="A2" s="44" t="s">
        <v>199</v>
      </c>
      <c r="B2" s="45"/>
      <c r="C2" s="46"/>
      <c r="D2" s="46"/>
      <c r="E2" s="46"/>
      <c r="F2" s="46"/>
      <c r="G2" s="46"/>
      <c r="H2" s="46"/>
      <c r="I2" s="46"/>
      <c r="J2" s="46"/>
    </row>
    <row r="3" spans="1:10" ht="14.25">
      <c r="A3" s="45"/>
      <c r="B3" s="45"/>
      <c r="C3" s="46"/>
      <c r="D3" s="46"/>
      <c r="E3" s="46"/>
      <c r="F3" s="46"/>
      <c r="G3" s="46"/>
      <c r="H3" s="46"/>
      <c r="I3" s="46"/>
      <c r="J3" s="46"/>
    </row>
    <row r="4" spans="1:11" ht="57">
      <c r="A4" s="47" t="s">
        <v>29</v>
      </c>
      <c r="B4" s="47"/>
      <c r="C4" s="507" t="s">
        <v>78</v>
      </c>
      <c r="D4" s="508"/>
      <c r="E4" s="509"/>
      <c r="F4" s="48" t="s">
        <v>81</v>
      </c>
      <c r="G4" s="49" t="s">
        <v>84</v>
      </c>
      <c r="H4" s="49" t="s">
        <v>82</v>
      </c>
      <c r="I4" s="49" t="s">
        <v>85</v>
      </c>
      <c r="J4" s="50" t="s">
        <v>17</v>
      </c>
      <c r="K4" s="11"/>
    </row>
    <row r="5" spans="1:11" ht="14.25">
      <c r="A5" s="510"/>
      <c r="B5" s="512"/>
      <c r="C5" s="510"/>
      <c r="D5" s="511"/>
      <c r="E5" s="512"/>
      <c r="F5" s="180">
        <v>0</v>
      </c>
      <c r="G5" s="184">
        <f>F19</f>
        <v>0</v>
      </c>
      <c r="H5" s="360">
        <f>F5*G5</f>
        <v>0</v>
      </c>
      <c r="I5" s="182"/>
      <c r="J5" s="51">
        <f>H5*I5</f>
        <v>0</v>
      </c>
      <c r="K5" s="34"/>
    </row>
    <row r="6" spans="1:11" ht="14.25">
      <c r="A6" s="510"/>
      <c r="B6" s="512"/>
      <c r="C6" s="510"/>
      <c r="D6" s="511"/>
      <c r="E6" s="512"/>
      <c r="F6" s="180">
        <v>0</v>
      </c>
      <c r="G6" s="184">
        <f>F19</f>
        <v>0</v>
      </c>
      <c r="H6" s="360">
        <f aca="true" t="shared" si="0" ref="H6:H14">F6*G6</f>
        <v>0</v>
      </c>
      <c r="I6" s="182"/>
      <c r="J6" s="51">
        <f aca="true" t="shared" si="1" ref="J6:J14">H6*I6</f>
        <v>0</v>
      </c>
      <c r="K6" s="34"/>
    </row>
    <row r="7" spans="1:11" ht="14.25">
      <c r="A7" s="510"/>
      <c r="B7" s="512"/>
      <c r="C7" s="510"/>
      <c r="D7" s="511"/>
      <c r="E7" s="512"/>
      <c r="F7" s="180">
        <v>0</v>
      </c>
      <c r="G7" s="184">
        <f>F19</f>
        <v>0</v>
      </c>
      <c r="H7" s="360">
        <f t="shared" si="0"/>
        <v>0</v>
      </c>
      <c r="I7" s="182"/>
      <c r="J7" s="51">
        <f t="shared" si="1"/>
        <v>0</v>
      </c>
      <c r="K7" s="34"/>
    </row>
    <row r="8" spans="1:11" ht="14.25">
      <c r="A8" s="510"/>
      <c r="B8" s="512"/>
      <c r="C8" s="510"/>
      <c r="D8" s="511"/>
      <c r="E8" s="512"/>
      <c r="F8" s="180">
        <v>0</v>
      </c>
      <c r="G8" s="184">
        <f>F19</f>
        <v>0</v>
      </c>
      <c r="H8" s="360">
        <f t="shared" si="0"/>
        <v>0</v>
      </c>
      <c r="I8" s="182"/>
      <c r="J8" s="51">
        <f t="shared" si="1"/>
        <v>0</v>
      </c>
      <c r="K8" s="34"/>
    </row>
    <row r="9" spans="1:10" ht="14.25">
      <c r="A9" s="510"/>
      <c r="B9" s="512"/>
      <c r="C9" s="510"/>
      <c r="D9" s="511"/>
      <c r="E9" s="512"/>
      <c r="F9" s="180">
        <v>0</v>
      </c>
      <c r="G9" s="184">
        <f>F19</f>
        <v>0</v>
      </c>
      <c r="H9" s="360">
        <f t="shared" si="0"/>
        <v>0</v>
      </c>
      <c r="I9" s="182"/>
      <c r="J9" s="51">
        <f t="shared" si="1"/>
        <v>0</v>
      </c>
    </row>
    <row r="10" spans="1:10" ht="14.25">
      <c r="A10" s="510"/>
      <c r="B10" s="512"/>
      <c r="C10" s="510"/>
      <c r="D10" s="511"/>
      <c r="E10" s="512"/>
      <c r="F10" s="180">
        <v>0</v>
      </c>
      <c r="G10" s="184">
        <f>F19</f>
        <v>0</v>
      </c>
      <c r="H10" s="360">
        <f t="shared" si="0"/>
        <v>0</v>
      </c>
      <c r="I10" s="182"/>
      <c r="J10" s="51">
        <f t="shared" si="1"/>
        <v>0</v>
      </c>
    </row>
    <row r="11" spans="1:10" ht="14.25">
      <c r="A11" s="510"/>
      <c r="B11" s="512"/>
      <c r="C11" s="510"/>
      <c r="D11" s="511"/>
      <c r="E11" s="512"/>
      <c r="F11" s="180">
        <v>0</v>
      </c>
      <c r="G11" s="184">
        <f>F19</f>
        <v>0</v>
      </c>
      <c r="H11" s="360">
        <f t="shared" si="0"/>
        <v>0</v>
      </c>
      <c r="I11" s="182"/>
      <c r="J11" s="51">
        <f t="shared" si="1"/>
        <v>0</v>
      </c>
    </row>
    <row r="12" spans="1:10" ht="14.25">
      <c r="A12" s="510"/>
      <c r="B12" s="512"/>
      <c r="C12" s="510"/>
      <c r="D12" s="511"/>
      <c r="E12" s="512"/>
      <c r="F12" s="180">
        <v>0</v>
      </c>
      <c r="G12" s="184">
        <f>F19</f>
        <v>0</v>
      </c>
      <c r="H12" s="360">
        <f t="shared" si="0"/>
        <v>0</v>
      </c>
      <c r="I12" s="182"/>
      <c r="J12" s="51">
        <f t="shared" si="1"/>
        <v>0</v>
      </c>
    </row>
    <row r="13" spans="1:10" ht="14.25">
      <c r="A13" s="510"/>
      <c r="B13" s="512"/>
      <c r="C13" s="510"/>
      <c r="D13" s="511"/>
      <c r="E13" s="512"/>
      <c r="F13" s="180">
        <v>0</v>
      </c>
      <c r="G13" s="184">
        <f>F19</f>
        <v>0</v>
      </c>
      <c r="H13" s="360">
        <f t="shared" si="0"/>
        <v>0</v>
      </c>
      <c r="I13" s="182"/>
      <c r="J13" s="51">
        <f t="shared" si="1"/>
        <v>0</v>
      </c>
    </row>
    <row r="14" spans="1:10" ht="14.25">
      <c r="A14" s="510"/>
      <c r="B14" s="512"/>
      <c r="C14" s="510"/>
      <c r="D14" s="511"/>
      <c r="E14" s="512"/>
      <c r="F14" s="180">
        <v>0</v>
      </c>
      <c r="G14" s="184">
        <f>F19</f>
        <v>0</v>
      </c>
      <c r="H14" s="360">
        <f t="shared" si="0"/>
        <v>0</v>
      </c>
      <c r="I14" s="182"/>
      <c r="J14" s="51">
        <f t="shared" si="1"/>
        <v>0</v>
      </c>
    </row>
    <row r="15" spans="1:10" ht="15">
      <c r="A15" s="45"/>
      <c r="B15" s="46"/>
      <c r="C15" s="46"/>
      <c r="D15" s="46"/>
      <c r="E15" s="46"/>
      <c r="F15" s="46"/>
      <c r="G15" s="46"/>
      <c r="H15" s="53"/>
      <c r="I15" s="54" t="s">
        <v>9</v>
      </c>
      <c r="J15" s="55">
        <f>SUM(J5:J14)</f>
        <v>0</v>
      </c>
    </row>
    <row r="16" spans="1:10" ht="14.25">
      <c r="A16" s="45"/>
      <c r="B16" s="56"/>
      <c r="C16" s="46"/>
      <c r="D16" s="46"/>
      <c r="E16" s="46"/>
      <c r="F16" s="46"/>
      <c r="G16" s="46"/>
      <c r="H16" s="46"/>
      <c r="I16" s="46"/>
      <c r="J16" s="46"/>
    </row>
    <row r="17" spans="1:10" ht="14.25">
      <c r="A17" s="46"/>
      <c r="B17" s="46"/>
      <c r="C17" s="46"/>
      <c r="D17" s="46"/>
      <c r="E17" s="46"/>
      <c r="F17" s="46"/>
      <c r="G17" s="46"/>
      <c r="H17" s="46"/>
      <c r="I17" s="46"/>
      <c r="J17" s="46"/>
    </row>
    <row r="18" spans="1:10" ht="42.75">
      <c r="A18" t="s">
        <v>35</v>
      </c>
      <c r="D18" s="49" t="s">
        <v>83</v>
      </c>
      <c r="E18" s="49" t="s">
        <v>117</v>
      </c>
      <c r="F18" s="49" t="s">
        <v>84</v>
      </c>
      <c r="G18" s="46"/>
      <c r="H18" s="46"/>
      <c r="I18" s="46"/>
      <c r="J18" s="46"/>
    </row>
    <row r="19" spans="1:6" ht="14.25">
      <c r="A19" t="s">
        <v>80</v>
      </c>
      <c r="D19" s="183"/>
      <c r="E19" s="183"/>
      <c r="F19" s="159"/>
    </row>
    <row r="20" ht="12.75">
      <c r="A20" t="s">
        <v>79</v>
      </c>
    </row>
    <row r="21" ht="12.75">
      <c r="J21" s="29"/>
    </row>
    <row r="23" ht="13.5" thickBot="1"/>
    <row r="24" spans="1:5" ht="13.5" thickBot="1">
      <c r="A24" s="516" t="s">
        <v>118</v>
      </c>
      <c r="B24" s="517"/>
      <c r="C24" s="517"/>
      <c r="D24" s="517"/>
      <c r="E24" s="518"/>
    </row>
    <row r="25" spans="1:13" ht="12.75">
      <c r="A25" s="513"/>
      <c r="B25" s="373"/>
      <c r="C25" s="373"/>
      <c r="D25" s="373"/>
      <c r="E25" s="373"/>
      <c r="F25" s="374"/>
      <c r="M25" s="23"/>
    </row>
    <row r="26" spans="1:6" ht="12.75">
      <c r="A26" s="514"/>
      <c r="B26" s="377"/>
      <c r="C26" s="377"/>
      <c r="D26" s="377"/>
      <c r="E26" s="377"/>
      <c r="F26" s="378"/>
    </row>
    <row r="27" spans="1:12" ht="12.75">
      <c r="A27" s="514"/>
      <c r="B27" s="377"/>
      <c r="C27" s="377"/>
      <c r="D27" s="377"/>
      <c r="E27" s="377"/>
      <c r="F27" s="378"/>
      <c r="K27" s="23"/>
      <c r="L27" s="23"/>
    </row>
    <row r="28" spans="1:11" ht="12.75">
      <c r="A28" s="514"/>
      <c r="B28" s="377"/>
      <c r="C28" s="377"/>
      <c r="D28" s="377"/>
      <c r="E28" s="377"/>
      <c r="F28" s="378"/>
      <c r="K28" s="23"/>
    </row>
    <row r="29" spans="1:6" ht="12.75">
      <c r="A29" s="514"/>
      <c r="B29" s="377"/>
      <c r="C29" s="377"/>
      <c r="D29" s="377"/>
      <c r="E29" s="377"/>
      <c r="F29" s="378"/>
    </row>
    <row r="30" spans="1:6" ht="12.75">
      <c r="A30" s="514"/>
      <c r="B30" s="377"/>
      <c r="C30" s="377"/>
      <c r="D30" s="377"/>
      <c r="E30" s="377"/>
      <c r="F30" s="378"/>
    </row>
    <row r="31" spans="1:6" ht="12.75">
      <c r="A31" s="514"/>
      <c r="B31" s="377"/>
      <c r="C31" s="377"/>
      <c r="D31" s="377"/>
      <c r="E31" s="377"/>
      <c r="F31" s="378"/>
    </row>
    <row r="32" spans="1:6" ht="12.75">
      <c r="A32" s="514"/>
      <c r="B32" s="377"/>
      <c r="C32" s="377"/>
      <c r="D32" s="377"/>
      <c r="E32" s="377"/>
      <c r="F32" s="378"/>
    </row>
    <row r="33" spans="1:6" ht="12.75">
      <c r="A33" s="514"/>
      <c r="B33" s="377"/>
      <c r="C33" s="377"/>
      <c r="D33" s="377"/>
      <c r="E33" s="377"/>
      <c r="F33" s="378"/>
    </row>
    <row r="34" spans="1:6" ht="13.5" thickBot="1">
      <c r="A34" s="515"/>
      <c r="B34" s="381"/>
      <c r="C34" s="381"/>
      <c r="D34" s="381"/>
      <c r="E34" s="381"/>
      <c r="F34" s="382"/>
    </row>
  </sheetData>
  <sheetProtection password="DC96" sheet="1" objects="1" scenarios="1" formatCells="0" formatColumns="0"/>
  <mergeCells count="23">
    <mergeCell ref="A10:B10"/>
    <mergeCell ref="A11:B11"/>
    <mergeCell ref="A12:B12"/>
    <mergeCell ref="C9:E9"/>
    <mergeCell ref="C10:E10"/>
    <mergeCell ref="C11:E11"/>
    <mergeCell ref="C12:E12"/>
    <mergeCell ref="A25:F34"/>
    <mergeCell ref="A24:E24"/>
    <mergeCell ref="C13:E13"/>
    <mergeCell ref="C14:E14"/>
    <mergeCell ref="A13:B13"/>
    <mergeCell ref="A14:B14"/>
    <mergeCell ref="C4:E4"/>
    <mergeCell ref="C5:E5"/>
    <mergeCell ref="C6:E6"/>
    <mergeCell ref="C7:E7"/>
    <mergeCell ref="A9:B9"/>
    <mergeCell ref="A5:B5"/>
    <mergeCell ref="A6:B6"/>
    <mergeCell ref="A7:B7"/>
    <mergeCell ref="A8:B8"/>
    <mergeCell ref="C8:E8"/>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ignoredErrors>
    <ignoredError sqref="H6" evalError="1"/>
  </ignoredErrors>
  <legacyDrawing r:id="rId2"/>
</worksheet>
</file>

<file path=xl/worksheets/sheet17.xml><?xml version="1.0" encoding="utf-8"?>
<worksheet xmlns="http://schemas.openxmlformats.org/spreadsheetml/2006/main" xmlns:r="http://schemas.openxmlformats.org/officeDocument/2006/relationships">
  <sheetPr codeName="Tabelle17">
    <tabColor indexed="13"/>
  </sheetPr>
  <dimension ref="A1:S37"/>
  <sheetViews>
    <sheetView showGridLines="0" view="pageBreakPreview" zoomScale="60" zoomScalePageLayoutView="0" workbookViewId="0" topLeftCell="A1">
      <selection activeCell="J5" sqref="J5"/>
    </sheetView>
  </sheetViews>
  <sheetFormatPr defaultColWidth="11.421875" defaultRowHeight="12.75"/>
  <cols>
    <col min="3" max="3" width="12.7109375" style="0" customWidth="1"/>
    <col min="4" max="4" width="12.140625" style="0" customWidth="1"/>
    <col min="5" max="5" width="9.421875" style="0" bestFit="1" customWidth="1"/>
    <col min="6" max="6" width="11.140625" style="0" customWidth="1"/>
    <col min="7" max="7" width="9.140625" style="0" customWidth="1"/>
    <col min="8" max="8" width="13.57421875" style="0" customWidth="1"/>
    <col min="9" max="10" width="16.00390625" style="0" customWidth="1"/>
  </cols>
  <sheetData>
    <row r="1" spans="1:2" ht="12.75">
      <c r="A1" s="99" t="s">
        <v>119</v>
      </c>
      <c r="B1" s="100"/>
    </row>
    <row r="2" spans="1:10" ht="12.75">
      <c r="A2" s="28" t="s">
        <v>28</v>
      </c>
      <c r="B2" s="27"/>
      <c r="C2" s="11"/>
      <c r="D2" s="11"/>
      <c r="H2" s="11"/>
      <c r="I2" s="11"/>
      <c r="J2" s="11"/>
    </row>
    <row r="3" spans="1:10" ht="15" customHeight="1">
      <c r="A3" s="27"/>
      <c r="B3" s="27"/>
      <c r="C3" s="11"/>
      <c r="D3" s="11"/>
      <c r="H3" s="11"/>
      <c r="I3" s="11"/>
      <c r="J3" s="11"/>
    </row>
    <row r="4" spans="1:19" ht="36" customHeight="1">
      <c r="A4" s="14" t="s">
        <v>29</v>
      </c>
      <c r="B4" s="14"/>
      <c r="C4" s="57" t="s">
        <v>86</v>
      </c>
      <c r="D4" s="238" t="s">
        <v>37</v>
      </c>
      <c r="E4" s="57" t="s">
        <v>143</v>
      </c>
      <c r="F4" s="57" t="s">
        <v>142</v>
      </c>
      <c r="G4" s="57" t="s">
        <v>84</v>
      </c>
      <c r="H4" s="57" t="s">
        <v>92</v>
      </c>
      <c r="I4" s="57" t="s">
        <v>64</v>
      </c>
      <c r="J4" s="238" t="s">
        <v>207</v>
      </c>
      <c r="K4" s="25" t="s">
        <v>15</v>
      </c>
      <c r="L4" s="520" t="s">
        <v>36</v>
      </c>
      <c r="M4" s="455"/>
      <c r="R4" s="8"/>
      <c r="S4" s="11"/>
    </row>
    <row r="5" spans="1:19" ht="12.75">
      <c r="A5" s="519">
        <f>'3.2 Gegenstände Miete-Leasing'!A5:B5</f>
        <v>0</v>
      </c>
      <c r="B5" s="519"/>
      <c r="C5" s="30">
        <f>'3.2 Gegenstände Miete-Leasing'!J5</f>
        <v>0</v>
      </c>
      <c r="D5" s="239"/>
      <c r="E5" s="5">
        <f>'3.2 Gegenstände Miete-Leasing'!I5</f>
        <v>0</v>
      </c>
      <c r="F5" s="5">
        <f>'3.2 Gegenstände Miete-Leasing'!F5</f>
        <v>0</v>
      </c>
      <c r="G5" s="153">
        <f>$F$20</f>
        <v>0</v>
      </c>
      <c r="H5" s="30">
        <f>F5*G5*E5</f>
        <v>0</v>
      </c>
      <c r="I5" s="30">
        <f>IF(C5&lt;H5,C5,H5)</f>
        <v>0</v>
      </c>
      <c r="J5" s="239"/>
      <c r="K5" s="30">
        <f>H5-C5</f>
        <v>0</v>
      </c>
      <c r="L5" s="454"/>
      <c r="M5" s="454"/>
      <c r="N5" s="34"/>
      <c r="O5" s="34"/>
      <c r="P5" s="34"/>
      <c r="Q5" s="34"/>
      <c r="R5" s="34"/>
      <c r="S5" s="34"/>
    </row>
    <row r="6" spans="1:19" ht="12.75">
      <c r="A6" s="519">
        <f>'3.2 Gegenstände Miete-Leasing'!A6:B6</f>
        <v>0</v>
      </c>
      <c r="B6" s="519"/>
      <c r="C6" s="30">
        <f>'3.2 Gegenstände Miete-Leasing'!J6</f>
        <v>0</v>
      </c>
      <c r="D6" s="239"/>
      <c r="E6" s="5">
        <f>'3.2 Gegenstände Miete-Leasing'!I6</f>
        <v>0</v>
      </c>
      <c r="F6" s="5">
        <f>'3.2 Gegenstände Miete-Leasing'!F6</f>
        <v>0</v>
      </c>
      <c r="G6" s="153">
        <f aca="true" t="shared" si="0" ref="G6:G14">$F$20</f>
        <v>0</v>
      </c>
      <c r="H6" s="30">
        <f aca="true" t="shared" si="1" ref="H6:H14">F6*G6*E6</f>
        <v>0</v>
      </c>
      <c r="I6" s="30">
        <f aca="true" t="shared" si="2" ref="I6:I14">IF(C6&lt;H6,C6,H6)</f>
        <v>0</v>
      </c>
      <c r="J6" s="239"/>
      <c r="K6" s="30">
        <f aca="true" t="shared" si="3" ref="K6:K14">C6-H6</f>
        <v>0</v>
      </c>
      <c r="L6" s="454"/>
      <c r="M6" s="454"/>
      <c r="N6" s="34"/>
      <c r="O6" s="34"/>
      <c r="P6" s="34"/>
      <c r="Q6" s="34"/>
      <c r="R6" s="34"/>
      <c r="S6" s="34"/>
    </row>
    <row r="7" spans="1:19" ht="12.75">
      <c r="A7" s="519">
        <f>'3.2 Gegenstände Miete-Leasing'!A7:B7</f>
        <v>0</v>
      </c>
      <c r="B7" s="519"/>
      <c r="C7" s="30">
        <f>'3.2 Gegenstände Miete-Leasing'!J7</f>
        <v>0</v>
      </c>
      <c r="D7" s="239"/>
      <c r="E7" s="5">
        <f>'3.2 Gegenstände Miete-Leasing'!I7</f>
        <v>0</v>
      </c>
      <c r="F7" s="5">
        <f>'3.2 Gegenstände Miete-Leasing'!F7</f>
        <v>0</v>
      </c>
      <c r="G7" s="153">
        <f t="shared" si="0"/>
        <v>0</v>
      </c>
      <c r="H7" s="30">
        <f t="shared" si="1"/>
        <v>0</v>
      </c>
      <c r="I7" s="30">
        <f t="shared" si="2"/>
        <v>0</v>
      </c>
      <c r="J7" s="239"/>
      <c r="K7" s="30">
        <f t="shared" si="3"/>
        <v>0</v>
      </c>
      <c r="L7" s="454"/>
      <c r="M7" s="454"/>
      <c r="N7" s="34"/>
      <c r="O7" s="34"/>
      <c r="P7" s="34"/>
      <c r="Q7" s="34"/>
      <c r="R7" s="34"/>
      <c r="S7" s="34"/>
    </row>
    <row r="8" spans="1:19" ht="12.75">
      <c r="A8" s="519">
        <f>'3.2 Gegenstände Miete-Leasing'!A8:B8</f>
        <v>0</v>
      </c>
      <c r="B8" s="519"/>
      <c r="C8" s="30">
        <f>'3.2 Gegenstände Miete-Leasing'!J8</f>
        <v>0</v>
      </c>
      <c r="D8" s="239"/>
      <c r="E8" s="5">
        <f>'3.2 Gegenstände Miete-Leasing'!I8</f>
        <v>0</v>
      </c>
      <c r="F8" s="5">
        <f>'3.2 Gegenstände Miete-Leasing'!F8</f>
        <v>0</v>
      </c>
      <c r="G8" s="153">
        <f t="shared" si="0"/>
        <v>0</v>
      </c>
      <c r="H8" s="30">
        <f t="shared" si="1"/>
        <v>0</v>
      </c>
      <c r="I8" s="30">
        <f t="shared" si="2"/>
        <v>0</v>
      </c>
      <c r="J8" s="239"/>
      <c r="K8" s="30">
        <f t="shared" si="3"/>
        <v>0</v>
      </c>
      <c r="L8" s="454"/>
      <c r="M8" s="454"/>
      <c r="N8" s="34"/>
      <c r="O8" s="34"/>
      <c r="P8" s="34"/>
      <c r="Q8" s="34"/>
      <c r="R8" s="34"/>
      <c r="S8" s="34"/>
    </row>
    <row r="9" spans="1:13" ht="12.75">
      <c r="A9" s="519">
        <f>'3.2 Gegenstände Miete-Leasing'!A9:B9</f>
        <v>0</v>
      </c>
      <c r="B9" s="519"/>
      <c r="C9" s="30">
        <f>'3.2 Gegenstände Miete-Leasing'!J9</f>
        <v>0</v>
      </c>
      <c r="D9" s="239"/>
      <c r="E9" s="5">
        <f>'3.2 Gegenstände Miete-Leasing'!I9</f>
        <v>0</v>
      </c>
      <c r="F9" s="5">
        <f>'3.2 Gegenstände Miete-Leasing'!F9</f>
        <v>0</v>
      </c>
      <c r="G9" s="153">
        <f t="shared" si="0"/>
        <v>0</v>
      </c>
      <c r="H9" s="30">
        <f t="shared" si="1"/>
        <v>0</v>
      </c>
      <c r="I9" s="30">
        <f t="shared" si="2"/>
        <v>0</v>
      </c>
      <c r="J9" s="239"/>
      <c r="K9" s="30">
        <f t="shared" si="3"/>
        <v>0</v>
      </c>
      <c r="L9" s="454"/>
      <c r="M9" s="454"/>
    </row>
    <row r="10" spans="1:13" ht="12.75">
      <c r="A10" s="519">
        <f>'3.2 Gegenstände Miete-Leasing'!A10:B10</f>
        <v>0</v>
      </c>
      <c r="B10" s="519"/>
      <c r="C10" s="30">
        <f>'3.2 Gegenstände Miete-Leasing'!J10</f>
        <v>0</v>
      </c>
      <c r="D10" s="239"/>
      <c r="E10" s="5">
        <f>'3.2 Gegenstände Miete-Leasing'!I10</f>
        <v>0</v>
      </c>
      <c r="F10" s="5">
        <f>'3.2 Gegenstände Miete-Leasing'!F10</f>
        <v>0</v>
      </c>
      <c r="G10" s="153">
        <f t="shared" si="0"/>
        <v>0</v>
      </c>
      <c r="H10" s="30">
        <f t="shared" si="1"/>
        <v>0</v>
      </c>
      <c r="I10" s="30">
        <f t="shared" si="2"/>
        <v>0</v>
      </c>
      <c r="J10" s="239"/>
      <c r="K10" s="30">
        <f t="shared" si="3"/>
        <v>0</v>
      </c>
      <c r="L10" s="454"/>
      <c r="M10" s="454"/>
    </row>
    <row r="11" spans="1:13" ht="12.75">
      <c r="A11" s="519">
        <f>'3.2 Gegenstände Miete-Leasing'!A11:B11</f>
        <v>0</v>
      </c>
      <c r="B11" s="519"/>
      <c r="C11" s="30">
        <f>'3.2 Gegenstände Miete-Leasing'!J11</f>
        <v>0</v>
      </c>
      <c r="D11" s="239"/>
      <c r="E11" s="5">
        <f>'3.2 Gegenstände Miete-Leasing'!I11</f>
        <v>0</v>
      </c>
      <c r="F11" s="5">
        <f>'3.2 Gegenstände Miete-Leasing'!F11</f>
        <v>0</v>
      </c>
      <c r="G11" s="153">
        <f t="shared" si="0"/>
        <v>0</v>
      </c>
      <c r="H11" s="30">
        <f t="shared" si="1"/>
        <v>0</v>
      </c>
      <c r="I11" s="30">
        <f t="shared" si="2"/>
        <v>0</v>
      </c>
      <c r="J11" s="239"/>
      <c r="K11" s="30">
        <f t="shared" si="3"/>
        <v>0</v>
      </c>
      <c r="L11" s="454"/>
      <c r="M11" s="454"/>
    </row>
    <row r="12" spans="1:13" ht="12.75">
      <c r="A12" s="519">
        <f>'3.2 Gegenstände Miete-Leasing'!A12:B12</f>
        <v>0</v>
      </c>
      <c r="B12" s="519"/>
      <c r="C12" s="30">
        <f>'3.2 Gegenstände Miete-Leasing'!J12</f>
        <v>0</v>
      </c>
      <c r="D12" s="239"/>
      <c r="E12" s="5">
        <f>'3.2 Gegenstände Miete-Leasing'!I12</f>
        <v>0</v>
      </c>
      <c r="F12" s="5">
        <f>'3.2 Gegenstände Miete-Leasing'!F12</f>
        <v>0</v>
      </c>
      <c r="G12" s="153">
        <f t="shared" si="0"/>
        <v>0</v>
      </c>
      <c r="H12" s="30">
        <f t="shared" si="1"/>
        <v>0</v>
      </c>
      <c r="I12" s="30">
        <f t="shared" si="2"/>
        <v>0</v>
      </c>
      <c r="J12" s="239"/>
      <c r="K12" s="30">
        <f t="shared" si="3"/>
        <v>0</v>
      </c>
      <c r="L12" s="454"/>
      <c r="M12" s="454"/>
    </row>
    <row r="13" spans="1:13" ht="12.75">
      <c r="A13" s="519">
        <f>'3.2 Gegenstände Miete-Leasing'!A13:B13</f>
        <v>0</v>
      </c>
      <c r="B13" s="519"/>
      <c r="C13" s="30">
        <f>'3.2 Gegenstände Miete-Leasing'!J13</f>
        <v>0</v>
      </c>
      <c r="D13" s="239"/>
      <c r="E13" s="5">
        <f>'3.2 Gegenstände Miete-Leasing'!I13</f>
        <v>0</v>
      </c>
      <c r="F13" s="5">
        <f>'3.2 Gegenstände Miete-Leasing'!F13</f>
        <v>0</v>
      </c>
      <c r="G13" s="153">
        <f t="shared" si="0"/>
        <v>0</v>
      </c>
      <c r="H13" s="30">
        <f t="shared" si="1"/>
        <v>0</v>
      </c>
      <c r="I13" s="30">
        <f t="shared" si="2"/>
        <v>0</v>
      </c>
      <c r="J13" s="239"/>
      <c r="K13" s="30">
        <f t="shared" si="3"/>
        <v>0</v>
      </c>
      <c r="L13" s="454"/>
      <c r="M13" s="454"/>
    </row>
    <row r="14" spans="1:13" ht="13.5" thickBot="1">
      <c r="A14" s="519">
        <f>'3.2 Gegenstände Miete-Leasing'!A14:B14</f>
        <v>0</v>
      </c>
      <c r="B14" s="519"/>
      <c r="C14" s="30">
        <f>'3.2 Gegenstände Miete-Leasing'!J14</f>
        <v>0</v>
      </c>
      <c r="D14" s="239"/>
      <c r="E14" s="5">
        <f>'3.2 Gegenstände Miete-Leasing'!I14</f>
        <v>0</v>
      </c>
      <c r="F14" s="5">
        <f>'3.2 Gegenstände Miete-Leasing'!F14</f>
        <v>0</v>
      </c>
      <c r="G14" s="153">
        <f t="shared" si="0"/>
        <v>0</v>
      </c>
      <c r="H14" s="88">
        <f t="shared" si="1"/>
        <v>0</v>
      </c>
      <c r="I14" s="30">
        <f t="shared" si="2"/>
        <v>0</v>
      </c>
      <c r="J14" s="239"/>
      <c r="K14" s="88">
        <f t="shared" si="3"/>
        <v>0</v>
      </c>
      <c r="L14" s="454"/>
      <c r="M14" s="454"/>
    </row>
    <row r="15" spans="1:11" ht="13.5" thickBot="1">
      <c r="A15" s="27"/>
      <c r="B15" s="8" t="s">
        <v>9</v>
      </c>
      <c r="C15" s="16">
        <f>C5+C6+C7+C8+C9+C10+C11+C12+C13+C14</f>
        <v>0</v>
      </c>
      <c r="G15" s="9">
        <f>SUM(H5:H14)</f>
        <v>0</v>
      </c>
      <c r="H15" s="9">
        <f>I5+I6+I7+I8+I9+I10+I11+I13+I12+I14</f>
        <v>0</v>
      </c>
      <c r="I15" s="230">
        <f>SUM(I5:I14)</f>
        <v>0</v>
      </c>
      <c r="K15" s="6">
        <f>SUM(K5:K14)</f>
        <v>0</v>
      </c>
    </row>
    <row r="17" spans="4:6" ht="12.75">
      <c r="D17" s="23"/>
      <c r="E17" s="23"/>
      <c r="F17" s="23"/>
    </row>
    <row r="18" spans="1:4" ht="12.75">
      <c r="A18" t="s">
        <v>35</v>
      </c>
      <c r="D18" s="23"/>
    </row>
    <row r="19" spans="1:8" ht="40.5" customHeight="1">
      <c r="A19" t="s">
        <v>80</v>
      </c>
      <c r="D19" s="150" t="s">
        <v>83</v>
      </c>
      <c r="E19" s="150" t="s">
        <v>117</v>
      </c>
      <c r="F19" s="150" t="s">
        <v>84</v>
      </c>
      <c r="G19" s="521" t="s">
        <v>171</v>
      </c>
      <c r="H19" s="472"/>
    </row>
    <row r="20" spans="1:8" ht="14.25">
      <c r="A20" t="s">
        <v>79</v>
      </c>
      <c r="D20" s="52">
        <f>'3.2 Gegenstände Miete-Leasing'!D19</f>
        <v>0</v>
      </c>
      <c r="E20" s="52">
        <f>'3.2 Gegenstände Miete-Leasing'!E19</f>
        <v>0</v>
      </c>
      <c r="F20" s="159">
        <f>IF(E20&gt;0,D20/E20,0)</f>
        <v>0</v>
      </c>
      <c r="G20" s="475"/>
      <c r="H20" s="476"/>
    </row>
    <row r="25" ht="13.5" thickBot="1"/>
    <row r="26" spans="1:5" ht="12.75">
      <c r="A26" s="124" t="s">
        <v>170</v>
      </c>
      <c r="B26" s="125"/>
      <c r="C26" s="125"/>
      <c r="D26" s="125"/>
      <c r="E26" s="131"/>
    </row>
    <row r="27" spans="1:5" ht="13.5" thickBot="1">
      <c r="A27" s="121"/>
      <c r="B27" s="122"/>
      <c r="C27" s="122"/>
      <c r="D27" s="122"/>
      <c r="E27" s="127"/>
    </row>
    <row r="28" spans="1:5" ht="12.75">
      <c r="A28" s="124" t="s">
        <v>156</v>
      </c>
      <c r="B28" s="125"/>
      <c r="C28" s="125"/>
      <c r="D28" s="125"/>
      <c r="E28" s="126" t="s">
        <v>62</v>
      </c>
    </row>
    <row r="29" spans="1:5" ht="13.5" thickBot="1">
      <c r="A29" s="121"/>
      <c r="B29" s="122"/>
      <c r="C29" s="122"/>
      <c r="D29" s="122"/>
      <c r="E29" s="127" t="s">
        <v>63</v>
      </c>
    </row>
    <row r="30" spans="1:4" ht="13.5" thickBot="1">
      <c r="A30" s="119" t="s">
        <v>172</v>
      </c>
      <c r="B30" s="115"/>
      <c r="C30" s="115"/>
      <c r="D30" s="116"/>
    </row>
    <row r="31" spans="1:4" ht="13.5" thickBot="1">
      <c r="A31" s="121"/>
      <c r="B31" s="122"/>
      <c r="C31" s="122"/>
      <c r="D31" s="132">
        <f>I15</f>
        <v>0</v>
      </c>
    </row>
    <row r="33" ht="13.5" thickBot="1"/>
    <row r="34" spans="1:4" ht="12.75">
      <c r="A34" s="434" t="s">
        <v>181</v>
      </c>
      <c r="B34" s="435"/>
      <c r="C34" s="435"/>
      <c r="D34" s="436"/>
    </row>
    <row r="35" spans="1:4" ht="12.75">
      <c r="A35" s="437"/>
      <c r="B35" s="439"/>
      <c r="C35" s="439"/>
      <c r="D35" s="440"/>
    </row>
    <row r="36" spans="1:4" ht="12.75">
      <c r="A36" s="437"/>
      <c r="B36" s="439"/>
      <c r="C36" s="439"/>
      <c r="D36" s="440"/>
    </row>
    <row r="37" spans="1:4" ht="13.5" thickBot="1">
      <c r="A37" s="441"/>
      <c r="B37" s="442"/>
      <c r="C37" s="442"/>
      <c r="D37" s="443"/>
    </row>
  </sheetData>
  <sheetProtection password="DC96" sheet="1" objects="1" scenarios="1"/>
  <mergeCells count="24">
    <mergeCell ref="A13:B13"/>
    <mergeCell ref="G20:H20"/>
    <mergeCell ref="A34:D37"/>
    <mergeCell ref="A9:B9"/>
    <mergeCell ref="A10:B10"/>
    <mergeCell ref="A11:B11"/>
    <mergeCell ref="A12:B12"/>
    <mergeCell ref="A14:B14"/>
    <mergeCell ref="L10:M10"/>
    <mergeCell ref="L12:M12"/>
    <mergeCell ref="L11:M11"/>
    <mergeCell ref="G19:H19"/>
    <mergeCell ref="L9:M9"/>
    <mergeCell ref="L13:M13"/>
    <mergeCell ref="L14:M14"/>
    <mergeCell ref="A5:B5"/>
    <mergeCell ref="A6:B6"/>
    <mergeCell ref="A7:B7"/>
    <mergeCell ref="A8:B8"/>
    <mergeCell ref="L4:M4"/>
    <mergeCell ref="L5:M5"/>
    <mergeCell ref="L6:M6"/>
    <mergeCell ref="L7:M7"/>
    <mergeCell ref="L8:M8"/>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ignoredErrors>
    <ignoredError sqref="H15" evalError="1" formula="1"/>
  </ignoredErrors>
  <legacyDrawing r:id="rId2"/>
</worksheet>
</file>

<file path=xl/worksheets/sheet18.xml><?xml version="1.0" encoding="utf-8"?>
<worksheet xmlns="http://schemas.openxmlformats.org/spreadsheetml/2006/main" xmlns:r="http://schemas.openxmlformats.org/officeDocument/2006/relationships">
  <sheetPr codeName="Tabelle18"/>
  <dimension ref="A1:K68"/>
  <sheetViews>
    <sheetView showGridLines="0" zoomScaleSheetLayoutView="55" zoomScalePageLayoutView="0" workbookViewId="0" topLeftCell="A19">
      <selection activeCell="D57" sqref="D57"/>
    </sheetView>
  </sheetViews>
  <sheetFormatPr defaultColWidth="11.421875" defaultRowHeight="12.75"/>
  <cols>
    <col min="1" max="1" width="17.57421875" style="0" customWidth="1"/>
    <col min="2" max="2" width="19.8515625" style="0" bestFit="1" customWidth="1"/>
    <col min="3" max="3" width="16.421875" style="0" bestFit="1" customWidth="1"/>
    <col min="4" max="4" width="9.140625" style="0" customWidth="1"/>
    <col min="5" max="5" width="10.28125" style="0" bestFit="1" customWidth="1"/>
    <col min="6" max="6" width="8.8515625" style="0" customWidth="1"/>
    <col min="7" max="7" width="16.28125" style="0" bestFit="1" customWidth="1"/>
    <col min="8" max="8" width="13.00390625" style="0" bestFit="1" customWidth="1"/>
    <col min="9" max="9" width="8.28125" style="0" bestFit="1" customWidth="1"/>
    <col min="10" max="10" width="13.140625" style="0" customWidth="1"/>
  </cols>
  <sheetData>
    <row r="1" ht="15">
      <c r="A1" s="111" t="s">
        <v>146</v>
      </c>
    </row>
    <row r="2" ht="12.75">
      <c r="A2" s="1" t="s">
        <v>34</v>
      </c>
    </row>
    <row r="3" ht="82.5" customHeight="1">
      <c r="K3" s="29"/>
    </row>
    <row r="4" spans="1:10" ht="76.5">
      <c r="A4" s="10" t="s">
        <v>30</v>
      </c>
      <c r="B4" s="10" t="s">
        <v>31</v>
      </c>
      <c r="C4" s="10" t="s">
        <v>33</v>
      </c>
      <c r="D4" s="101" t="s">
        <v>32</v>
      </c>
      <c r="E4" s="49" t="s">
        <v>84</v>
      </c>
      <c r="F4" s="101" t="s">
        <v>47</v>
      </c>
      <c r="G4" s="101" t="s">
        <v>125</v>
      </c>
      <c r="H4" s="106" t="s">
        <v>8</v>
      </c>
      <c r="I4" s="107" t="s">
        <v>94</v>
      </c>
      <c r="J4" s="108"/>
    </row>
    <row r="5" spans="1:10" ht="14.25">
      <c r="A5" s="213"/>
      <c r="B5" s="261"/>
      <c r="C5" s="170">
        <v>0</v>
      </c>
      <c r="D5" s="167">
        <v>0</v>
      </c>
      <c r="E5" s="181">
        <f>F53</f>
        <v>0</v>
      </c>
      <c r="F5" s="186">
        <v>0</v>
      </c>
      <c r="G5" s="166">
        <f>IF(C5=0,0,C5/D5)</f>
        <v>0</v>
      </c>
      <c r="H5" s="42">
        <f>IF(E5&gt;0,E5*F5*G5,F5*G5)</f>
        <v>0</v>
      </c>
      <c r="I5" s="386"/>
      <c r="J5" s="388"/>
    </row>
    <row r="6" spans="1:10" ht="14.25">
      <c r="A6" s="167"/>
      <c r="B6" s="261"/>
      <c r="C6" s="170">
        <v>0</v>
      </c>
      <c r="D6" s="167">
        <v>0</v>
      </c>
      <c r="E6" s="181">
        <f>F53</f>
        <v>0</v>
      </c>
      <c r="F6" s="186">
        <v>0</v>
      </c>
      <c r="G6" s="166">
        <f aca="true" t="shared" si="0" ref="G6:G30">IF(C6=0,0,C6/D6)</f>
        <v>0</v>
      </c>
      <c r="H6" s="42">
        <f aca="true" t="shared" si="1" ref="H6:H30">IF(E6&gt;0,E6*F6*G6,F6*G6)</f>
        <v>0</v>
      </c>
      <c r="I6" s="386"/>
      <c r="J6" s="388"/>
    </row>
    <row r="7" spans="1:11" ht="14.25">
      <c r="A7" s="167"/>
      <c r="B7" s="261"/>
      <c r="C7" s="170">
        <v>0</v>
      </c>
      <c r="D7" s="167">
        <v>0</v>
      </c>
      <c r="E7" s="181">
        <f>F53</f>
        <v>0</v>
      </c>
      <c r="F7" s="186">
        <v>0</v>
      </c>
      <c r="G7" s="166">
        <f t="shared" si="0"/>
        <v>0</v>
      </c>
      <c r="H7" s="42">
        <f t="shared" si="1"/>
        <v>0</v>
      </c>
      <c r="I7" s="386"/>
      <c r="J7" s="388"/>
      <c r="K7" s="15"/>
    </row>
    <row r="8" spans="1:10" ht="14.25">
      <c r="A8" s="167"/>
      <c r="B8" s="261"/>
      <c r="C8" s="170">
        <v>0</v>
      </c>
      <c r="D8" s="167">
        <v>0</v>
      </c>
      <c r="E8" s="181">
        <f>F53</f>
        <v>0</v>
      </c>
      <c r="F8" s="186">
        <v>0</v>
      </c>
      <c r="G8" s="166">
        <f t="shared" si="0"/>
        <v>0</v>
      </c>
      <c r="H8" s="42">
        <f t="shared" si="1"/>
        <v>0</v>
      </c>
      <c r="I8" s="386"/>
      <c r="J8" s="388"/>
    </row>
    <row r="9" spans="1:10" ht="14.25">
      <c r="A9" s="167"/>
      <c r="B9" s="261"/>
      <c r="C9" s="170">
        <v>0</v>
      </c>
      <c r="D9" s="167">
        <v>0</v>
      </c>
      <c r="E9" s="181">
        <f>F53</f>
        <v>0</v>
      </c>
      <c r="F9" s="186">
        <v>0</v>
      </c>
      <c r="G9" s="166">
        <f t="shared" si="0"/>
        <v>0</v>
      </c>
      <c r="H9" s="42">
        <f t="shared" si="1"/>
        <v>0</v>
      </c>
      <c r="I9" s="386"/>
      <c r="J9" s="388"/>
    </row>
    <row r="10" spans="1:10" ht="14.25">
      <c r="A10" s="167"/>
      <c r="B10" s="261"/>
      <c r="C10" s="170">
        <v>0</v>
      </c>
      <c r="D10" s="167">
        <v>0</v>
      </c>
      <c r="E10" s="181">
        <f>F53</f>
        <v>0</v>
      </c>
      <c r="F10" s="186">
        <v>0</v>
      </c>
      <c r="G10" s="166">
        <f t="shared" si="0"/>
        <v>0</v>
      </c>
      <c r="H10" s="42">
        <f t="shared" si="1"/>
        <v>0</v>
      </c>
      <c r="I10" s="386"/>
      <c r="J10" s="388"/>
    </row>
    <row r="11" spans="1:10" ht="14.25">
      <c r="A11" s="167"/>
      <c r="B11" s="261"/>
      <c r="C11" s="170">
        <v>0</v>
      </c>
      <c r="D11" s="167">
        <v>0</v>
      </c>
      <c r="E11" s="181">
        <f>F53</f>
        <v>0</v>
      </c>
      <c r="F11" s="186">
        <v>0</v>
      </c>
      <c r="G11" s="166">
        <f t="shared" si="0"/>
        <v>0</v>
      </c>
      <c r="H11" s="42">
        <f t="shared" si="1"/>
        <v>0</v>
      </c>
      <c r="I11" s="386"/>
      <c r="J11" s="388"/>
    </row>
    <row r="12" spans="1:10" ht="14.25">
      <c r="A12" s="167"/>
      <c r="B12" s="261"/>
      <c r="C12" s="170">
        <v>0</v>
      </c>
      <c r="D12" s="167">
        <v>0</v>
      </c>
      <c r="E12" s="181">
        <f>F53</f>
        <v>0</v>
      </c>
      <c r="F12" s="186">
        <v>0</v>
      </c>
      <c r="G12" s="166">
        <f t="shared" si="0"/>
        <v>0</v>
      </c>
      <c r="H12" s="42">
        <f t="shared" si="1"/>
        <v>0</v>
      </c>
      <c r="I12" s="386"/>
      <c r="J12" s="388"/>
    </row>
    <row r="13" spans="1:10" ht="14.25">
      <c r="A13" s="167"/>
      <c r="B13" s="261"/>
      <c r="C13" s="170">
        <v>0</v>
      </c>
      <c r="D13" s="167">
        <v>0</v>
      </c>
      <c r="E13" s="181">
        <f>F53</f>
        <v>0</v>
      </c>
      <c r="F13" s="186">
        <v>0</v>
      </c>
      <c r="G13" s="166">
        <f t="shared" si="0"/>
        <v>0</v>
      </c>
      <c r="H13" s="42">
        <f t="shared" si="1"/>
        <v>0</v>
      </c>
      <c r="I13" s="386"/>
      <c r="J13" s="388"/>
    </row>
    <row r="14" spans="1:10" ht="14.25">
      <c r="A14" s="167"/>
      <c r="B14" s="261"/>
      <c r="C14" s="170">
        <v>0</v>
      </c>
      <c r="D14" s="167">
        <v>0</v>
      </c>
      <c r="E14" s="181">
        <f>F53</f>
        <v>0</v>
      </c>
      <c r="F14" s="186">
        <v>0</v>
      </c>
      <c r="G14" s="166">
        <f t="shared" si="0"/>
        <v>0</v>
      </c>
      <c r="H14" s="42">
        <f t="shared" si="1"/>
        <v>0</v>
      </c>
      <c r="I14" s="386"/>
      <c r="J14" s="388"/>
    </row>
    <row r="15" spans="1:10" ht="14.25">
      <c r="A15" s="167"/>
      <c r="B15" s="261"/>
      <c r="C15" s="170">
        <v>0</v>
      </c>
      <c r="D15" s="167">
        <v>0</v>
      </c>
      <c r="E15" s="181">
        <f>F53</f>
        <v>0</v>
      </c>
      <c r="F15" s="186">
        <v>0</v>
      </c>
      <c r="G15" s="166">
        <f t="shared" si="0"/>
        <v>0</v>
      </c>
      <c r="H15" s="42">
        <f t="shared" si="1"/>
        <v>0</v>
      </c>
      <c r="I15" s="386"/>
      <c r="J15" s="388"/>
    </row>
    <row r="16" spans="1:10" ht="14.25">
      <c r="A16" s="167"/>
      <c r="B16" s="261"/>
      <c r="C16" s="170">
        <v>0</v>
      </c>
      <c r="D16" s="167">
        <v>0</v>
      </c>
      <c r="E16" s="181">
        <f>F53</f>
        <v>0</v>
      </c>
      <c r="F16" s="186">
        <v>0</v>
      </c>
      <c r="G16" s="166">
        <f t="shared" si="0"/>
        <v>0</v>
      </c>
      <c r="H16" s="42">
        <f t="shared" si="1"/>
        <v>0</v>
      </c>
      <c r="I16" s="386"/>
      <c r="J16" s="388"/>
    </row>
    <row r="17" spans="1:10" ht="14.25">
      <c r="A17" s="167"/>
      <c r="B17" s="261"/>
      <c r="C17" s="170">
        <v>0</v>
      </c>
      <c r="D17" s="167">
        <v>0</v>
      </c>
      <c r="E17" s="181">
        <f>F53</f>
        <v>0</v>
      </c>
      <c r="F17" s="186">
        <v>0</v>
      </c>
      <c r="G17" s="166">
        <f t="shared" si="0"/>
        <v>0</v>
      </c>
      <c r="H17" s="42">
        <f t="shared" si="1"/>
        <v>0</v>
      </c>
      <c r="I17" s="386"/>
      <c r="J17" s="388"/>
    </row>
    <row r="18" spans="1:10" ht="14.25">
      <c r="A18" s="167"/>
      <c r="B18" s="261"/>
      <c r="C18" s="170">
        <v>0</v>
      </c>
      <c r="D18" s="167">
        <v>0</v>
      </c>
      <c r="E18" s="181">
        <f>F53</f>
        <v>0</v>
      </c>
      <c r="F18" s="186">
        <v>0</v>
      </c>
      <c r="G18" s="166">
        <f t="shared" si="0"/>
        <v>0</v>
      </c>
      <c r="H18" s="42">
        <f t="shared" si="1"/>
        <v>0</v>
      </c>
      <c r="I18" s="386"/>
      <c r="J18" s="388"/>
    </row>
    <row r="19" spans="1:10" ht="14.25">
      <c r="A19" s="167"/>
      <c r="B19" s="261"/>
      <c r="C19" s="170">
        <v>0</v>
      </c>
      <c r="D19" s="167">
        <v>0</v>
      </c>
      <c r="E19" s="181">
        <f>F53</f>
        <v>0</v>
      </c>
      <c r="F19" s="186">
        <v>0</v>
      </c>
      <c r="G19" s="166">
        <f t="shared" si="0"/>
        <v>0</v>
      </c>
      <c r="H19" s="42">
        <f t="shared" si="1"/>
        <v>0</v>
      </c>
      <c r="I19" s="386"/>
      <c r="J19" s="388"/>
    </row>
    <row r="20" spans="1:10" ht="14.25">
      <c r="A20" s="167"/>
      <c r="B20" s="261"/>
      <c r="C20" s="170">
        <v>0</v>
      </c>
      <c r="D20" s="167">
        <v>0</v>
      </c>
      <c r="E20" s="181">
        <f>F53</f>
        <v>0</v>
      </c>
      <c r="F20" s="186">
        <v>0</v>
      </c>
      <c r="G20" s="166">
        <f t="shared" si="0"/>
        <v>0</v>
      </c>
      <c r="H20" s="42">
        <f t="shared" si="1"/>
        <v>0</v>
      </c>
      <c r="I20" s="386"/>
      <c r="J20" s="388"/>
    </row>
    <row r="21" spans="1:10" ht="14.25">
      <c r="A21" s="167"/>
      <c r="B21" s="261"/>
      <c r="C21" s="170">
        <v>0</v>
      </c>
      <c r="D21" s="167">
        <v>0</v>
      </c>
      <c r="E21" s="181">
        <f>F53</f>
        <v>0</v>
      </c>
      <c r="F21" s="186">
        <v>0</v>
      </c>
      <c r="G21" s="166">
        <f t="shared" si="0"/>
        <v>0</v>
      </c>
      <c r="H21" s="42">
        <f t="shared" si="1"/>
        <v>0</v>
      </c>
      <c r="I21" s="386"/>
      <c r="J21" s="388"/>
    </row>
    <row r="22" spans="1:10" ht="14.25">
      <c r="A22" s="167"/>
      <c r="B22" s="261"/>
      <c r="C22" s="170">
        <v>0</v>
      </c>
      <c r="D22" s="167">
        <v>0</v>
      </c>
      <c r="E22" s="181">
        <f>F53</f>
        <v>0</v>
      </c>
      <c r="F22" s="186">
        <v>0</v>
      </c>
      <c r="G22" s="166">
        <f t="shared" si="0"/>
        <v>0</v>
      </c>
      <c r="H22" s="42">
        <f t="shared" si="1"/>
        <v>0</v>
      </c>
      <c r="I22" s="386"/>
      <c r="J22" s="388"/>
    </row>
    <row r="23" spans="1:10" ht="14.25">
      <c r="A23" s="167"/>
      <c r="B23" s="261"/>
      <c r="C23" s="170">
        <v>0</v>
      </c>
      <c r="D23" s="167">
        <v>0</v>
      </c>
      <c r="E23" s="181">
        <f>F53</f>
        <v>0</v>
      </c>
      <c r="F23" s="186">
        <v>0</v>
      </c>
      <c r="G23" s="166">
        <f t="shared" si="0"/>
        <v>0</v>
      </c>
      <c r="H23" s="42">
        <f t="shared" si="1"/>
        <v>0</v>
      </c>
      <c r="I23" s="386"/>
      <c r="J23" s="388"/>
    </row>
    <row r="24" spans="1:10" ht="14.25">
      <c r="A24" s="167"/>
      <c r="B24" s="261"/>
      <c r="C24" s="170">
        <v>0</v>
      </c>
      <c r="D24" s="167">
        <v>0</v>
      </c>
      <c r="E24" s="181">
        <f>F53</f>
        <v>0</v>
      </c>
      <c r="F24" s="186">
        <v>0</v>
      </c>
      <c r="G24" s="166">
        <f t="shared" si="0"/>
        <v>0</v>
      </c>
      <c r="H24" s="42">
        <f t="shared" si="1"/>
        <v>0</v>
      </c>
      <c r="I24" s="386"/>
      <c r="J24" s="388"/>
    </row>
    <row r="25" spans="1:10" ht="14.25">
      <c r="A25" s="167"/>
      <c r="B25" s="261"/>
      <c r="C25" s="170">
        <v>0</v>
      </c>
      <c r="D25" s="167">
        <v>0</v>
      </c>
      <c r="E25" s="181">
        <f>F53</f>
        <v>0</v>
      </c>
      <c r="F25" s="186">
        <v>0</v>
      </c>
      <c r="G25" s="166">
        <f t="shared" si="0"/>
        <v>0</v>
      </c>
      <c r="H25" s="42">
        <f t="shared" si="1"/>
        <v>0</v>
      </c>
      <c r="I25" s="386"/>
      <c r="J25" s="388"/>
    </row>
    <row r="26" spans="1:10" ht="14.25">
      <c r="A26" s="167"/>
      <c r="B26" s="261"/>
      <c r="C26" s="170">
        <v>0</v>
      </c>
      <c r="D26" s="167">
        <v>0</v>
      </c>
      <c r="E26" s="181">
        <f>F53</f>
        <v>0</v>
      </c>
      <c r="F26" s="186">
        <v>0</v>
      </c>
      <c r="G26" s="166">
        <f t="shared" si="0"/>
        <v>0</v>
      </c>
      <c r="H26" s="42">
        <f t="shared" si="1"/>
        <v>0</v>
      </c>
      <c r="I26" s="386"/>
      <c r="J26" s="388"/>
    </row>
    <row r="27" spans="1:10" ht="14.25">
      <c r="A27" s="167"/>
      <c r="B27" s="261"/>
      <c r="C27" s="170">
        <v>0</v>
      </c>
      <c r="D27" s="167">
        <v>0</v>
      </c>
      <c r="E27" s="181">
        <f>F53</f>
        <v>0</v>
      </c>
      <c r="F27" s="186">
        <v>0</v>
      </c>
      <c r="G27" s="166">
        <f t="shared" si="0"/>
        <v>0</v>
      </c>
      <c r="H27" s="42">
        <f t="shared" si="1"/>
        <v>0</v>
      </c>
      <c r="I27" s="386"/>
      <c r="J27" s="388"/>
    </row>
    <row r="28" spans="1:10" ht="14.25">
      <c r="A28" s="167"/>
      <c r="B28" s="261"/>
      <c r="C28" s="170">
        <v>0</v>
      </c>
      <c r="D28" s="167">
        <v>0</v>
      </c>
      <c r="E28" s="181">
        <f>F53</f>
        <v>0</v>
      </c>
      <c r="F28" s="186">
        <v>0</v>
      </c>
      <c r="G28" s="166">
        <f t="shared" si="0"/>
        <v>0</v>
      </c>
      <c r="H28" s="42">
        <f t="shared" si="1"/>
        <v>0</v>
      </c>
      <c r="I28" s="386"/>
      <c r="J28" s="388"/>
    </row>
    <row r="29" spans="1:10" ht="14.25">
      <c r="A29" s="167"/>
      <c r="B29" s="261"/>
      <c r="C29" s="170">
        <v>0</v>
      </c>
      <c r="D29" s="167">
        <v>0</v>
      </c>
      <c r="E29" s="181">
        <f>F53</f>
        <v>0</v>
      </c>
      <c r="F29" s="186">
        <v>0</v>
      </c>
      <c r="G29" s="166">
        <f t="shared" si="0"/>
        <v>0</v>
      </c>
      <c r="H29" s="42">
        <f t="shared" si="1"/>
        <v>0</v>
      </c>
      <c r="I29" s="386"/>
      <c r="J29" s="388"/>
    </row>
    <row r="30" spans="1:10" ht="15" thickBot="1">
      <c r="A30" s="167"/>
      <c r="B30" s="261"/>
      <c r="C30" s="170">
        <v>0</v>
      </c>
      <c r="D30" s="167">
        <v>0</v>
      </c>
      <c r="E30" s="181">
        <f>F53</f>
        <v>0</v>
      </c>
      <c r="F30" s="186">
        <v>0</v>
      </c>
      <c r="G30" s="166">
        <f t="shared" si="0"/>
        <v>0</v>
      </c>
      <c r="H30" s="42">
        <f t="shared" si="1"/>
        <v>0</v>
      </c>
      <c r="I30" s="386"/>
      <c r="J30" s="388"/>
    </row>
    <row r="31" spans="8:9" ht="13.5" thickBot="1">
      <c r="H31" s="8" t="s">
        <v>9</v>
      </c>
      <c r="I31" s="9">
        <f>SUM(H5:H30)</f>
        <v>0</v>
      </c>
    </row>
    <row r="35" ht="12.75">
      <c r="A35" t="s">
        <v>144</v>
      </c>
    </row>
    <row r="36" spans="1:7" ht="57">
      <c r="A36" s="10" t="s">
        <v>30</v>
      </c>
      <c r="B36" s="10" t="s">
        <v>31</v>
      </c>
      <c r="C36" s="10" t="s">
        <v>33</v>
      </c>
      <c r="D36" s="49" t="s">
        <v>84</v>
      </c>
      <c r="E36" s="10" t="s">
        <v>8</v>
      </c>
      <c r="F36" s="524" t="s">
        <v>94</v>
      </c>
      <c r="G36" s="525"/>
    </row>
    <row r="37" spans="1:7" ht="14.25">
      <c r="A37" s="213"/>
      <c r="B37" s="185"/>
      <c r="C37" s="170">
        <v>0</v>
      </c>
      <c r="D37" s="159">
        <f>F53</f>
        <v>0</v>
      </c>
      <c r="E37" s="6">
        <f>IF(D37&gt;0,C37*D37,C37)</f>
        <v>0</v>
      </c>
      <c r="F37" s="522"/>
      <c r="G37" s="523"/>
    </row>
    <row r="38" spans="1:7" ht="14.25">
      <c r="A38" s="213"/>
      <c r="B38" s="185"/>
      <c r="C38" s="170">
        <v>0</v>
      </c>
      <c r="D38" s="159">
        <f>F53</f>
        <v>0</v>
      </c>
      <c r="E38" s="6">
        <f aca="true" t="shared" si="2" ref="E38:E48">IF(D38&gt;0,C38*D38,C38)</f>
        <v>0</v>
      </c>
      <c r="F38" s="522"/>
      <c r="G38" s="523"/>
    </row>
    <row r="39" spans="1:7" ht="14.25">
      <c r="A39" s="167"/>
      <c r="B39" s="185"/>
      <c r="C39" s="170">
        <v>0</v>
      </c>
      <c r="D39" s="159">
        <f>F53</f>
        <v>0</v>
      </c>
      <c r="E39" s="6">
        <f t="shared" si="2"/>
        <v>0</v>
      </c>
      <c r="F39" s="522"/>
      <c r="G39" s="523"/>
    </row>
    <row r="40" spans="1:7" ht="14.25">
      <c r="A40" s="167"/>
      <c r="B40" s="185"/>
      <c r="C40" s="170">
        <v>0</v>
      </c>
      <c r="D40" s="159">
        <f>F53</f>
        <v>0</v>
      </c>
      <c r="E40" s="6">
        <f t="shared" si="2"/>
        <v>0</v>
      </c>
      <c r="F40" s="522"/>
      <c r="G40" s="523"/>
    </row>
    <row r="41" spans="1:7" ht="14.25">
      <c r="A41" s="167"/>
      <c r="B41" s="185"/>
      <c r="C41" s="170">
        <v>0</v>
      </c>
      <c r="D41" s="159">
        <f>F53</f>
        <v>0</v>
      </c>
      <c r="E41" s="6">
        <f t="shared" si="2"/>
        <v>0</v>
      </c>
      <c r="F41" s="522"/>
      <c r="G41" s="523"/>
    </row>
    <row r="42" spans="1:7" ht="14.25">
      <c r="A42" s="167"/>
      <c r="B42" s="185"/>
      <c r="C42" s="170">
        <v>0</v>
      </c>
      <c r="D42" s="159">
        <f>F53</f>
        <v>0</v>
      </c>
      <c r="E42" s="6">
        <f t="shared" si="2"/>
        <v>0</v>
      </c>
      <c r="F42" s="522"/>
      <c r="G42" s="523"/>
    </row>
    <row r="43" spans="1:7" ht="14.25">
      <c r="A43" s="167"/>
      <c r="B43" s="185"/>
      <c r="C43" s="170">
        <v>0</v>
      </c>
      <c r="D43" s="159">
        <f>F53</f>
        <v>0</v>
      </c>
      <c r="E43" s="6">
        <f t="shared" si="2"/>
        <v>0</v>
      </c>
      <c r="F43" s="522"/>
      <c r="G43" s="523"/>
    </row>
    <row r="44" spans="1:7" ht="14.25">
      <c r="A44" s="167"/>
      <c r="B44" s="185"/>
      <c r="C44" s="170">
        <v>0</v>
      </c>
      <c r="D44" s="159">
        <f>F53</f>
        <v>0</v>
      </c>
      <c r="E44" s="6">
        <f t="shared" si="2"/>
        <v>0</v>
      </c>
      <c r="F44" s="522"/>
      <c r="G44" s="523"/>
    </row>
    <row r="45" spans="1:7" ht="14.25">
      <c r="A45" s="167"/>
      <c r="B45" s="185"/>
      <c r="C45" s="170">
        <v>0</v>
      </c>
      <c r="D45" s="159">
        <f>F53</f>
        <v>0</v>
      </c>
      <c r="E45" s="6">
        <f t="shared" si="2"/>
        <v>0</v>
      </c>
      <c r="F45" s="522"/>
      <c r="G45" s="523"/>
    </row>
    <row r="46" spans="1:7" ht="14.25">
      <c r="A46" s="167"/>
      <c r="B46" s="185"/>
      <c r="C46" s="170">
        <v>0</v>
      </c>
      <c r="D46" s="159">
        <f>F53</f>
        <v>0</v>
      </c>
      <c r="E46" s="6">
        <f t="shared" si="2"/>
        <v>0</v>
      </c>
      <c r="F46" s="522"/>
      <c r="G46" s="523"/>
    </row>
    <row r="47" spans="1:7" ht="14.25">
      <c r="A47" s="167"/>
      <c r="B47" s="185"/>
      <c r="C47" s="170">
        <v>0</v>
      </c>
      <c r="D47" s="159">
        <f>F53</f>
        <v>0</v>
      </c>
      <c r="E47" s="6">
        <f t="shared" si="2"/>
        <v>0</v>
      </c>
      <c r="F47" s="522"/>
      <c r="G47" s="523"/>
    </row>
    <row r="48" spans="1:7" ht="14.25">
      <c r="A48" s="167"/>
      <c r="B48" s="185"/>
      <c r="C48" s="170">
        <v>0</v>
      </c>
      <c r="D48" s="159">
        <f>F53</f>
        <v>0</v>
      </c>
      <c r="E48" s="6">
        <f t="shared" si="2"/>
        <v>0</v>
      </c>
      <c r="F48" s="522"/>
      <c r="G48" s="523"/>
    </row>
    <row r="49" spans="5:6" ht="12.75">
      <c r="E49" s="1" t="s">
        <v>95</v>
      </c>
      <c r="F49" s="105">
        <f>SUM(E37:E48)</f>
        <v>0</v>
      </c>
    </row>
    <row r="52" spans="1:6" ht="57">
      <c r="A52" t="s">
        <v>35</v>
      </c>
      <c r="D52" s="49" t="s">
        <v>83</v>
      </c>
      <c r="E52" s="49" t="s">
        <v>117</v>
      </c>
      <c r="F52" s="49" t="s">
        <v>84</v>
      </c>
    </row>
    <row r="53" spans="1:6" ht="14.25">
      <c r="A53" t="s">
        <v>80</v>
      </c>
      <c r="D53" s="183"/>
      <c r="E53" s="183"/>
      <c r="F53" s="181">
        <f>IF(E53&gt;0,D53/E53,0)</f>
        <v>0</v>
      </c>
    </row>
    <row r="54" ht="12.75">
      <c r="A54" t="s">
        <v>79</v>
      </c>
    </row>
    <row r="57" ht="13.5" thickBot="1"/>
    <row r="58" spans="1:4" ht="13.5" thickBot="1">
      <c r="A58" s="516" t="s">
        <v>118</v>
      </c>
      <c r="B58" s="517"/>
      <c r="C58" s="517"/>
      <c r="D58" s="517"/>
    </row>
    <row r="59" spans="1:6" ht="12.75">
      <c r="A59" s="513"/>
      <c r="B59" s="373"/>
      <c r="C59" s="373"/>
      <c r="D59" s="373"/>
      <c r="E59" s="373"/>
      <c r="F59" s="374"/>
    </row>
    <row r="60" spans="1:6" ht="12.75">
      <c r="A60" s="514"/>
      <c r="B60" s="377"/>
      <c r="C60" s="377"/>
      <c r="D60" s="377"/>
      <c r="E60" s="377"/>
      <c r="F60" s="378"/>
    </row>
    <row r="61" spans="1:6" ht="12.75">
      <c r="A61" s="514"/>
      <c r="B61" s="377"/>
      <c r="C61" s="377"/>
      <c r="D61" s="377"/>
      <c r="E61" s="377"/>
      <c r="F61" s="378"/>
    </row>
    <row r="62" spans="1:6" ht="12.75">
      <c r="A62" s="514"/>
      <c r="B62" s="377"/>
      <c r="C62" s="377"/>
      <c r="D62" s="377"/>
      <c r="E62" s="377"/>
      <c r="F62" s="378"/>
    </row>
    <row r="63" spans="1:6" ht="12.75">
      <c r="A63" s="514"/>
      <c r="B63" s="377"/>
      <c r="C63" s="377"/>
      <c r="D63" s="377"/>
      <c r="E63" s="377"/>
      <c r="F63" s="378"/>
    </row>
    <row r="64" spans="1:6" ht="12.75">
      <c r="A64" s="514"/>
      <c r="B64" s="377"/>
      <c r="C64" s="377"/>
      <c r="D64" s="377"/>
      <c r="E64" s="377"/>
      <c r="F64" s="378"/>
    </row>
    <row r="65" spans="1:6" ht="12.75">
      <c r="A65" s="514"/>
      <c r="B65" s="377"/>
      <c r="C65" s="377"/>
      <c r="D65" s="377"/>
      <c r="E65" s="377"/>
      <c r="F65" s="378"/>
    </row>
    <row r="66" spans="1:6" ht="12.75">
      <c r="A66" s="514"/>
      <c r="B66" s="377"/>
      <c r="C66" s="377"/>
      <c r="D66" s="377"/>
      <c r="E66" s="377"/>
      <c r="F66" s="378"/>
    </row>
    <row r="67" spans="1:6" ht="12.75">
      <c r="A67" s="514"/>
      <c r="B67" s="377"/>
      <c r="C67" s="377"/>
      <c r="D67" s="377"/>
      <c r="E67" s="377"/>
      <c r="F67" s="378"/>
    </row>
    <row r="68" spans="1:6" ht="13.5" thickBot="1">
      <c r="A68" s="515"/>
      <c r="B68" s="381"/>
      <c r="C68" s="381"/>
      <c r="D68" s="381"/>
      <c r="E68" s="381"/>
      <c r="F68" s="382"/>
    </row>
  </sheetData>
  <sheetProtection password="DC96" sheet="1" objects="1" scenarios="1" formatCells="0" formatColumns="0" formatRows="0" insertColumns="0" insertRows="0"/>
  <mergeCells count="41">
    <mergeCell ref="F40:G40"/>
    <mergeCell ref="I21:J21"/>
    <mergeCell ref="F39:G39"/>
    <mergeCell ref="I26:J26"/>
    <mergeCell ref="I29:J29"/>
    <mergeCell ref="I28:J28"/>
    <mergeCell ref="I24:J24"/>
    <mergeCell ref="I27:J27"/>
    <mergeCell ref="I30:J30"/>
    <mergeCell ref="F41:G41"/>
    <mergeCell ref="I25:J25"/>
    <mergeCell ref="I17:J17"/>
    <mergeCell ref="I19:J19"/>
    <mergeCell ref="A59:F68"/>
    <mergeCell ref="F48:G48"/>
    <mergeCell ref="F36:G36"/>
    <mergeCell ref="F37:G37"/>
    <mergeCell ref="F38:G38"/>
    <mergeCell ref="A58:D58"/>
    <mergeCell ref="F43:G43"/>
    <mergeCell ref="F44:G44"/>
    <mergeCell ref="F47:G47"/>
    <mergeCell ref="F45:G45"/>
    <mergeCell ref="F42:G42"/>
    <mergeCell ref="F46:G46"/>
    <mergeCell ref="I12:J12"/>
    <mergeCell ref="I13:J13"/>
    <mergeCell ref="I23:J23"/>
    <mergeCell ref="I14:J14"/>
    <mergeCell ref="I18:J18"/>
    <mergeCell ref="I15:J15"/>
    <mergeCell ref="I16:J16"/>
    <mergeCell ref="I22:J22"/>
    <mergeCell ref="I20:J20"/>
    <mergeCell ref="I11:J11"/>
    <mergeCell ref="I10:J10"/>
    <mergeCell ref="I5:J5"/>
    <mergeCell ref="I6:J6"/>
    <mergeCell ref="I7:J7"/>
    <mergeCell ref="I8:J8"/>
    <mergeCell ref="I9:J9"/>
  </mergeCells>
  <printOptions/>
  <pageMargins left="0.3937007874015748" right="0.3937007874015748" top="0.1968503937007874" bottom="0.1968503937007874" header="0.5118110236220472" footer="0.5118110236220472"/>
  <pageSetup horizontalDpi="600" verticalDpi="600" orientation="portrait"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19.xml><?xml version="1.0" encoding="utf-8"?>
<worksheet xmlns="http://schemas.openxmlformats.org/spreadsheetml/2006/main" xmlns:r="http://schemas.openxmlformats.org/officeDocument/2006/relationships">
  <sheetPr codeName="Tabelle19">
    <tabColor indexed="13"/>
  </sheetPr>
  <dimension ref="A1:L63"/>
  <sheetViews>
    <sheetView view="pageLayout" zoomScaleSheetLayoutView="55" workbookViewId="0" topLeftCell="C4">
      <selection activeCell="H15" sqref="H15"/>
    </sheetView>
  </sheetViews>
  <sheetFormatPr defaultColWidth="11.421875" defaultRowHeight="12.75"/>
  <cols>
    <col min="2" max="2" width="12.28125" style="0" customWidth="1"/>
    <col min="3" max="3" width="11.7109375" style="0" customWidth="1"/>
    <col min="4" max="4" width="15.421875" style="0" customWidth="1"/>
    <col min="5" max="6" width="11.00390625" style="0" customWidth="1"/>
    <col min="7" max="7" width="17.28125" style="0" customWidth="1"/>
    <col min="8" max="8" width="16.57421875" style="0" customWidth="1"/>
    <col min="9" max="10" width="16.00390625" style="0" customWidth="1"/>
    <col min="11" max="11" width="18.7109375" style="0" customWidth="1"/>
    <col min="12" max="12" width="13.57421875" style="0" customWidth="1"/>
    <col min="13" max="13" width="15.28125" style="0" customWidth="1"/>
  </cols>
  <sheetData>
    <row r="1" spans="1:2" ht="12.75">
      <c r="A1" s="99" t="s">
        <v>119</v>
      </c>
      <c r="B1" s="100"/>
    </row>
    <row r="2" ht="12.75">
      <c r="A2" s="1" t="s">
        <v>34</v>
      </c>
    </row>
    <row r="4" spans="1:12" ht="51">
      <c r="A4" s="10" t="s">
        <v>30</v>
      </c>
      <c r="B4" s="101" t="s">
        <v>31</v>
      </c>
      <c r="C4" s="101" t="s">
        <v>33</v>
      </c>
      <c r="D4" s="224" t="s">
        <v>96</v>
      </c>
      <c r="E4" s="49" t="s">
        <v>84</v>
      </c>
      <c r="F4" s="101" t="s">
        <v>47</v>
      </c>
      <c r="G4" s="101" t="s">
        <v>92</v>
      </c>
      <c r="H4" s="101" t="s">
        <v>86</v>
      </c>
      <c r="I4" s="101" t="s">
        <v>145</v>
      </c>
      <c r="J4" s="224" t="s">
        <v>207</v>
      </c>
      <c r="K4" s="10" t="s">
        <v>15</v>
      </c>
      <c r="L4" s="10" t="s">
        <v>46</v>
      </c>
    </row>
    <row r="5" spans="1:12" ht="14.25">
      <c r="A5" s="4">
        <f>'3.3 Abschreibung Gegenstände'!A5</f>
        <v>0</v>
      </c>
      <c r="B5" s="262">
        <f>'3.3 Abschreibung Gegenstände'!B5</f>
        <v>0</v>
      </c>
      <c r="C5" s="6">
        <f>'3.3 Abschreibung Gegenstände'!C5</f>
        <v>0</v>
      </c>
      <c r="D5" s="220">
        <v>0</v>
      </c>
      <c r="E5" s="159">
        <f>L53</f>
        <v>0</v>
      </c>
      <c r="F5" s="67">
        <f>'3.3 Abschreibung Gegenstände'!F5</f>
        <v>0</v>
      </c>
      <c r="G5" s="6">
        <f>IF(D5&gt;0,(C5/D5)*E5*F5,0)</f>
        <v>0</v>
      </c>
      <c r="H5" s="6">
        <f>'3.3 Abschreibung Gegenstände'!H5</f>
        <v>0</v>
      </c>
      <c r="I5" s="6">
        <f aca="true" t="shared" si="0" ref="I5:I30">IF(H5&lt;G5,H5,G5)</f>
        <v>0</v>
      </c>
      <c r="J5" s="219"/>
      <c r="K5" s="6">
        <f aca="true" t="shared" si="1" ref="K5:K30">I5-H5</f>
        <v>0</v>
      </c>
      <c r="L5" s="6"/>
    </row>
    <row r="6" spans="1:12" ht="14.25">
      <c r="A6" s="4">
        <f>'3.3 Abschreibung Gegenstände'!A6</f>
        <v>0</v>
      </c>
      <c r="B6" s="262">
        <f>'3.3 Abschreibung Gegenstände'!B6</f>
        <v>0</v>
      </c>
      <c r="C6" s="6">
        <f>'3.3 Abschreibung Gegenstände'!C6</f>
        <v>0</v>
      </c>
      <c r="D6" s="220">
        <v>0</v>
      </c>
      <c r="E6" s="159">
        <f>L53</f>
        <v>0</v>
      </c>
      <c r="F6" s="67">
        <f>'3.3 Abschreibung Gegenstände'!F6</f>
        <v>0</v>
      </c>
      <c r="G6" s="6">
        <f aca="true" t="shared" si="2" ref="G6:G30">IF(D6&gt;0,(C6/D6)*E6*F6,0)</f>
        <v>0</v>
      </c>
      <c r="H6" s="6">
        <f>'3.3 Abschreibung Gegenstände'!H6</f>
        <v>0</v>
      </c>
      <c r="I6" s="6">
        <f t="shared" si="0"/>
        <v>0</v>
      </c>
      <c r="J6" s="219"/>
      <c r="K6" s="6">
        <f t="shared" si="1"/>
        <v>0</v>
      </c>
      <c r="L6" s="6"/>
    </row>
    <row r="7" spans="1:12" ht="14.25">
      <c r="A7" s="4">
        <f>'3.3 Abschreibung Gegenstände'!A7</f>
        <v>0</v>
      </c>
      <c r="B7" s="262">
        <f>'3.3 Abschreibung Gegenstände'!B7</f>
        <v>0</v>
      </c>
      <c r="C7" s="6">
        <f>'3.3 Abschreibung Gegenstände'!C7</f>
        <v>0</v>
      </c>
      <c r="D7" s="220">
        <v>0</v>
      </c>
      <c r="E7" s="159">
        <f>L53</f>
        <v>0</v>
      </c>
      <c r="F7" s="67">
        <f>'3.3 Abschreibung Gegenstände'!F7</f>
        <v>0</v>
      </c>
      <c r="G7" s="6">
        <f t="shared" si="2"/>
        <v>0</v>
      </c>
      <c r="H7" s="6">
        <f>'3.3 Abschreibung Gegenstände'!H7</f>
        <v>0</v>
      </c>
      <c r="I7" s="6">
        <f t="shared" si="0"/>
        <v>0</v>
      </c>
      <c r="J7" s="219"/>
      <c r="K7" s="6">
        <f t="shared" si="1"/>
        <v>0</v>
      </c>
      <c r="L7" s="6"/>
    </row>
    <row r="8" spans="1:12" ht="14.25">
      <c r="A8" s="4">
        <f>'3.3 Abschreibung Gegenstände'!A8</f>
        <v>0</v>
      </c>
      <c r="B8" s="262">
        <f>'3.3 Abschreibung Gegenstände'!B8</f>
        <v>0</v>
      </c>
      <c r="C8" s="6">
        <f>'3.3 Abschreibung Gegenstände'!C8</f>
        <v>0</v>
      </c>
      <c r="D8" s="220">
        <v>0</v>
      </c>
      <c r="E8" s="159">
        <f>L53</f>
        <v>0</v>
      </c>
      <c r="F8" s="67">
        <f>'3.3 Abschreibung Gegenstände'!F8</f>
        <v>0</v>
      </c>
      <c r="G8" s="6">
        <f t="shared" si="2"/>
        <v>0</v>
      </c>
      <c r="H8" s="6">
        <f>'3.3 Abschreibung Gegenstände'!H8</f>
        <v>0</v>
      </c>
      <c r="I8" s="6">
        <f t="shared" si="0"/>
        <v>0</v>
      </c>
      <c r="J8" s="219"/>
      <c r="K8" s="6">
        <f t="shared" si="1"/>
        <v>0</v>
      </c>
      <c r="L8" s="6"/>
    </row>
    <row r="9" spans="1:12" ht="14.25">
      <c r="A9" s="4">
        <f>'3.3 Abschreibung Gegenstände'!A9</f>
        <v>0</v>
      </c>
      <c r="B9" s="262">
        <f>'3.3 Abschreibung Gegenstände'!B9</f>
        <v>0</v>
      </c>
      <c r="C9" s="6">
        <f>'3.3 Abschreibung Gegenstände'!C9</f>
        <v>0</v>
      </c>
      <c r="D9" s="220">
        <v>0</v>
      </c>
      <c r="E9" s="159">
        <f>L53</f>
        <v>0</v>
      </c>
      <c r="F9" s="67">
        <f>'3.3 Abschreibung Gegenstände'!F9</f>
        <v>0</v>
      </c>
      <c r="G9" s="6">
        <f t="shared" si="2"/>
        <v>0</v>
      </c>
      <c r="H9" s="6">
        <f>'3.3 Abschreibung Gegenstände'!H9</f>
        <v>0</v>
      </c>
      <c r="I9" s="6">
        <f t="shared" si="0"/>
        <v>0</v>
      </c>
      <c r="J9" s="219"/>
      <c r="K9" s="6">
        <f t="shared" si="1"/>
        <v>0</v>
      </c>
      <c r="L9" s="6"/>
    </row>
    <row r="10" spans="1:12" ht="14.25">
      <c r="A10" s="4">
        <f>'3.3 Abschreibung Gegenstände'!A10</f>
        <v>0</v>
      </c>
      <c r="B10" s="262">
        <f>'3.3 Abschreibung Gegenstände'!B10</f>
        <v>0</v>
      </c>
      <c r="C10" s="6">
        <f>'3.3 Abschreibung Gegenstände'!C10</f>
        <v>0</v>
      </c>
      <c r="D10" s="220">
        <v>0</v>
      </c>
      <c r="E10" s="159">
        <f>L53</f>
        <v>0</v>
      </c>
      <c r="F10" s="67">
        <f>'3.3 Abschreibung Gegenstände'!F10</f>
        <v>0</v>
      </c>
      <c r="G10" s="6">
        <f t="shared" si="2"/>
        <v>0</v>
      </c>
      <c r="H10" s="6">
        <f>'3.3 Abschreibung Gegenstände'!H10</f>
        <v>0</v>
      </c>
      <c r="I10" s="6">
        <f t="shared" si="0"/>
        <v>0</v>
      </c>
      <c r="J10" s="219"/>
      <c r="K10" s="6">
        <f t="shared" si="1"/>
        <v>0</v>
      </c>
      <c r="L10" s="6"/>
    </row>
    <row r="11" spans="1:12" ht="14.25">
      <c r="A11" s="4">
        <f>'3.3 Abschreibung Gegenstände'!A11</f>
        <v>0</v>
      </c>
      <c r="B11" s="262">
        <f>'3.3 Abschreibung Gegenstände'!B11</f>
        <v>0</v>
      </c>
      <c r="C11" s="6">
        <f>'3.3 Abschreibung Gegenstände'!C11</f>
        <v>0</v>
      </c>
      <c r="D11" s="220">
        <v>0</v>
      </c>
      <c r="E11" s="159">
        <f>L53</f>
        <v>0</v>
      </c>
      <c r="F11" s="67">
        <f>'3.3 Abschreibung Gegenstände'!F11</f>
        <v>0</v>
      </c>
      <c r="G11" s="6">
        <f t="shared" si="2"/>
        <v>0</v>
      </c>
      <c r="H11" s="6">
        <f>'3.3 Abschreibung Gegenstände'!H11</f>
        <v>0</v>
      </c>
      <c r="I11" s="6">
        <f t="shared" si="0"/>
        <v>0</v>
      </c>
      <c r="J11" s="219"/>
      <c r="K11" s="6">
        <f t="shared" si="1"/>
        <v>0</v>
      </c>
      <c r="L11" s="6"/>
    </row>
    <row r="12" spans="1:12" ht="14.25">
      <c r="A12" s="4">
        <f>'3.3 Abschreibung Gegenstände'!A12</f>
        <v>0</v>
      </c>
      <c r="B12" s="262">
        <f>'3.3 Abschreibung Gegenstände'!B12</f>
        <v>0</v>
      </c>
      <c r="C12" s="6">
        <f>'3.3 Abschreibung Gegenstände'!C12</f>
        <v>0</v>
      </c>
      <c r="D12" s="220">
        <v>0</v>
      </c>
      <c r="E12" s="159">
        <f>L53</f>
        <v>0</v>
      </c>
      <c r="F12" s="67">
        <f>'3.3 Abschreibung Gegenstände'!F12</f>
        <v>0</v>
      </c>
      <c r="G12" s="6">
        <f t="shared" si="2"/>
        <v>0</v>
      </c>
      <c r="H12" s="6">
        <f>'3.3 Abschreibung Gegenstände'!H12</f>
        <v>0</v>
      </c>
      <c r="I12" s="6">
        <f t="shared" si="0"/>
        <v>0</v>
      </c>
      <c r="J12" s="219"/>
      <c r="K12" s="6">
        <f t="shared" si="1"/>
        <v>0</v>
      </c>
      <c r="L12" s="6"/>
    </row>
    <row r="13" spans="1:12" ht="14.25">
      <c r="A13" s="4">
        <f>'3.3 Abschreibung Gegenstände'!A13</f>
        <v>0</v>
      </c>
      <c r="B13" s="262">
        <f>'3.3 Abschreibung Gegenstände'!B13</f>
        <v>0</v>
      </c>
      <c r="C13" s="6">
        <f>'3.3 Abschreibung Gegenstände'!C13</f>
        <v>0</v>
      </c>
      <c r="D13" s="220">
        <v>0</v>
      </c>
      <c r="E13" s="159">
        <f>L53</f>
        <v>0</v>
      </c>
      <c r="F13" s="67">
        <f>'3.3 Abschreibung Gegenstände'!F13</f>
        <v>0</v>
      </c>
      <c r="G13" s="6">
        <f t="shared" si="2"/>
        <v>0</v>
      </c>
      <c r="H13" s="6">
        <f>'3.3 Abschreibung Gegenstände'!H13</f>
        <v>0</v>
      </c>
      <c r="I13" s="6">
        <f t="shared" si="0"/>
        <v>0</v>
      </c>
      <c r="J13" s="219"/>
      <c r="K13" s="6">
        <f t="shared" si="1"/>
        <v>0</v>
      </c>
      <c r="L13" s="6"/>
    </row>
    <row r="14" spans="1:12" ht="14.25">
      <c r="A14" s="4">
        <f>'3.3 Abschreibung Gegenstände'!A14</f>
        <v>0</v>
      </c>
      <c r="B14" s="262">
        <f>'3.3 Abschreibung Gegenstände'!B14</f>
        <v>0</v>
      </c>
      <c r="C14" s="6">
        <f>'3.3 Abschreibung Gegenstände'!C14</f>
        <v>0</v>
      </c>
      <c r="D14" s="220">
        <v>0</v>
      </c>
      <c r="E14" s="159">
        <f>L53</f>
        <v>0</v>
      </c>
      <c r="F14" s="67">
        <f>'3.3 Abschreibung Gegenstände'!F14</f>
        <v>0</v>
      </c>
      <c r="G14" s="6">
        <f t="shared" si="2"/>
        <v>0</v>
      </c>
      <c r="H14" s="6">
        <f>'3.3 Abschreibung Gegenstände'!H14</f>
        <v>0</v>
      </c>
      <c r="I14" s="6">
        <f t="shared" si="0"/>
        <v>0</v>
      </c>
      <c r="J14" s="219"/>
      <c r="K14" s="6">
        <f t="shared" si="1"/>
        <v>0</v>
      </c>
      <c r="L14" s="6"/>
    </row>
    <row r="15" spans="1:12" ht="14.25">
      <c r="A15" s="4">
        <f>'3.3 Abschreibung Gegenstände'!A15</f>
        <v>0</v>
      </c>
      <c r="B15" s="262">
        <f>'3.3 Abschreibung Gegenstände'!B15</f>
        <v>0</v>
      </c>
      <c r="C15" s="6">
        <f>'3.3 Abschreibung Gegenstände'!C15</f>
        <v>0</v>
      </c>
      <c r="D15" s="220">
        <v>0</v>
      </c>
      <c r="E15" s="159">
        <f>L53</f>
        <v>0</v>
      </c>
      <c r="F15" s="67">
        <f>'3.3 Abschreibung Gegenstände'!F15</f>
        <v>0</v>
      </c>
      <c r="G15" s="6">
        <f t="shared" si="2"/>
        <v>0</v>
      </c>
      <c r="H15" s="6">
        <f>'3.3 Abschreibung Gegenstände'!H15</f>
        <v>0</v>
      </c>
      <c r="I15" s="6">
        <f t="shared" si="0"/>
        <v>0</v>
      </c>
      <c r="J15" s="219"/>
      <c r="K15" s="6">
        <f t="shared" si="1"/>
        <v>0</v>
      </c>
      <c r="L15" s="6"/>
    </row>
    <row r="16" spans="1:12" ht="14.25">
      <c r="A16" s="4">
        <f>'3.3 Abschreibung Gegenstände'!A16</f>
        <v>0</v>
      </c>
      <c r="B16" s="262">
        <f>'3.3 Abschreibung Gegenstände'!B16</f>
        <v>0</v>
      </c>
      <c r="C16" s="6">
        <f>'3.3 Abschreibung Gegenstände'!C16</f>
        <v>0</v>
      </c>
      <c r="D16" s="220">
        <v>0</v>
      </c>
      <c r="E16" s="159">
        <f>L53</f>
        <v>0</v>
      </c>
      <c r="F16" s="67">
        <f>'3.3 Abschreibung Gegenstände'!F16</f>
        <v>0</v>
      </c>
      <c r="G16" s="6">
        <f t="shared" si="2"/>
        <v>0</v>
      </c>
      <c r="H16" s="6">
        <f>'3.3 Abschreibung Gegenstände'!H16</f>
        <v>0</v>
      </c>
      <c r="I16" s="6">
        <f t="shared" si="0"/>
        <v>0</v>
      </c>
      <c r="J16" s="219"/>
      <c r="K16" s="6">
        <f t="shared" si="1"/>
        <v>0</v>
      </c>
      <c r="L16" s="6"/>
    </row>
    <row r="17" spans="1:12" ht="14.25">
      <c r="A17" s="4">
        <f>'3.3 Abschreibung Gegenstände'!A17</f>
        <v>0</v>
      </c>
      <c r="B17" s="262">
        <f>'3.3 Abschreibung Gegenstände'!B17</f>
        <v>0</v>
      </c>
      <c r="C17" s="6">
        <f>'3.3 Abschreibung Gegenstände'!C17</f>
        <v>0</v>
      </c>
      <c r="D17" s="220">
        <v>0</v>
      </c>
      <c r="E17" s="159">
        <f>L53</f>
        <v>0</v>
      </c>
      <c r="F17" s="67">
        <f>'3.3 Abschreibung Gegenstände'!F17</f>
        <v>0</v>
      </c>
      <c r="G17" s="6">
        <f t="shared" si="2"/>
        <v>0</v>
      </c>
      <c r="H17" s="6">
        <f>'3.3 Abschreibung Gegenstände'!H17</f>
        <v>0</v>
      </c>
      <c r="I17" s="6">
        <f t="shared" si="0"/>
        <v>0</v>
      </c>
      <c r="J17" s="219"/>
      <c r="K17" s="6">
        <f t="shared" si="1"/>
        <v>0</v>
      </c>
      <c r="L17" s="6"/>
    </row>
    <row r="18" spans="1:12" ht="14.25">
      <c r="A18" s="4">
        <f>'3.3 Abschreibung Gegenstände'!A18</f>
        <v>0</v>
      </c>
      <c r="B18" s="262">
        <f>'3.3 Abschreibung Gegenstände'!B18</f>
        <v>0</v>
      </c>
      <c r="C18" s="6">
        <f>'3.3 Abschreibung Gegenstände'!C18</f>
        <v>0</v>
      </c>
      <c r="D18" s="220">
        <v>0</v>
      </c>
      <c r="E18" s="159">
        <f>L53</f>
        <v>0</v>
      </c>
      <c r="F18" s="67">
        <f>'3.3 Abschreibung Gegenstände'!F18</f>
        <v>0</v>
      </c>
      <c r="G18" s="6">
        <f t="shared" si="2"/>
        <v>0</v>
      </c>
      <c r="H18" s="6">
        <f>'3.3 Abschreibung Gegenstände'!H18</f>
        <v>0</v>
      </c>
      <c r="I18" s="6">
        <f t="shared" si="0"/>
        <v>0</v>
      </c>
      <c r="J18" s="219"/>
      <c r="K18" s="6">
        <f t="shared" si="1"/>
        <v>0</v>
      </c>
      <c r="L18" s="6"/>
    </row>
    <row r="19" spans="1:12" ht="14.25">
      <c r="A19" s="4">
        <f>'3.3 Abschreibung Gegenstände'!A19</f>
        <v>0</v>
      </c>
      <c r="B19" s="262">
        <f>'3.3 Abschreibung Gegenstände'!B19</f>
        <v>0</v>
      </c>
      <c r="C19" s="6">
        <f>'3.3 Abschreibung Gegenstände'!C19</f>
        <v>0</v>
      </c>
      <c r="D19" s="220">
        <v>0</v>
      </c>
      <c r="E19" s="159">
        <f>L53</f>
        <v>0</v>
      </c>
      <c r="F19" s="67">
        <f>'3.3 Abschreibung Gegenstände'!F19</f>
        <v>0</v>
      </c>
      <c r="G19" s="6">
        <f t="shared" si="2"/>
        <v>0</v>
      </c>
      <c r="H19" s="6">
        <f>'3.3 Abschreibung Gegenstände'!H19</f>
        <v>0</v>
      </c>
      <c r="I19" s="6">
        <f t="shared" si="0"/>
        <v>0</v>
      </c>
      <c r="J19" s="219"/>
      <c r="K19" s="6">
        <f t="shared" si="1"/>
        <v>0</v>
      </c>
      <c r="L19" s="6"/>
    </row>
    <row r="20" spans="1:12" ht="14.25">
      <c r="A20" s="4">
        <f>'3.3 Abschreibung Gegenstände'!A20</f>
        <v>0</v>
      </c>
      <c r="B20" s="262">
        <f>'3.3 Abschreibung Gegenstände'!B20</f>
        <v>0</v>
      </c>
      <c r="C20" s="6">
        <f>'3.3 Abschreibung Gegenstände'!C20</f>
        <v>0</v>
      </c>
      <c r="D20" s="220">
        <v>0</v>
      </c>
      <c r="E20" s="159">
        <f>L53</f>
        <v>0</v>
      </c>
      <c r="F20" s="67">
        <f>'3.3 Abschreibung Gegenstände'!F20</f>
        <v>0</v>
      </c>
      <c r="G20" s="6">
        <f t="shared" si="2"/>
        <v>0</v>
      </c>
      <c r="H20" s="6">
        <f>'3.3 Abschreibung Gegenstände'!H20</f>
        <v>0</v>
      </c>
      <c r="I20" s="6">
        <f t="shared" si="0"/>
        <v>0</v>
      </c>
      <c r="J20" s="219"/>
      <c r="K20" s="6">
        <f t="shared" si="1"/>
        <v>0</v>
      </c>
      <c r="L20" s="6"/>
    </row>
    <row r="21" spans="1:12" ht="14.25">
      <c r="A21" s="4">
        <f>'3.3 Abschreibung Gegenstände'!A21</f>
        <v>0</v>
      </c>
      <c r="B21" s="262">
        <f>'3.3 Abschreibung Gegenstände'!B21</f>
        <v>0</v>
      </c>
      <c r="C21" s="6">
        <f>'3.3 Abschreibung Gegenstände'!C21</f>
        <v>0</v>
      </c>
      <c r="D21" s="220">
        <v>0</v>
      </c>
      <c r="E21" s="159">
        <f>L53</f>
        <v>0</v>
      </c>
      <c r="F21" s="67">
        <f>'3.3 Abschreibung Gegenstände'!F21</f>
        <v>0</v>
      </c>
      <c r="G21" s="6">
        <f t="shared" si="2"/>
        <v>0</v>
      </c>
      <c r="H21" s="6">
        <f>'3.3 Abschreibung Gegenstände'!H21</f>
        <v>0</v>
      </c>
      <c r="I21" s="6">
        <f t="shared" si="0"/>
        <v>0</v>
      </c>
      <c r="J21" s="219"/>
      <c r="K21" s="6">
        <f t="shared" si="1"/>
        <v>0</v>
      </c>
      <c r="L21" s="6"/>
    </row>
    <row r="22" spans="1:12" ht="14.25">
      <c r="A22" s="4">
        <f>'3.3 Abschreibung Gegenstände'!A22</f>
        <v>0</v>
      </c>
      <c r="B22" s="262">
        <f>'3.3 Abschreibung Gegenstände'!B22</f>
        <v>0</v>
      </c>
      <c r="C22" s="6">
        <f>'3.3 Abschreibung Gegenstände'!C22</f>
        <v>0</v>
      </c>
      <c r="D22" s="220">
        <v>0</v>
      </c>
      <c r="E22" s="159">
        <f>L53</f>
        <v>0</v>
      </c>
      <c r="F22" s="67">
        <f>'3.3 Abschreibung Gegenstände'!F22</f>
        <v>0</v>
      </c>
      <c r="G22" s="6">
        <f t="shared" si="2"/>
        <v>0</v>
      </c>
      <c r="H22" s="6">
        <f>'3.3 Abschreibung Gegenstände'!H22</f>
        <v>0</v>
      </c>
      <c r="I22" s="6">
        <f t="shared" si="0"/>
        <v>0</v>
      </c>
      <c r="J22" s="219"/>
      <c r="K22" s="6">
        <f t="shared" si="1"/>
        <v>0</v>
      </c>
      <c r="L22" s="6"/>
    </row>
    <row r="23" spans="1:12" ht="14.25">
      <c r="A23" s="4">
        <f>'3.3 Abschreibung Gegenstände'!A23</f>
        <v>0</v>
      </c>
      <c r="B23" s="262">
        <f>'3.3 Abschreibung Gegenstände'!B23</f>
        <v>0</v>
      </c>
      <c r="C23" s="6">
        <f>'3.3 Abschreibung Gegenstände'!C23</f>
        <v>0</v>
      </c>
      <c r="D23" s="220">
        <v>0</v>
      </c>
      <c r="E23" s="159">
        <f>L53</f>
        <v>0</v>
      </c>
      <c r="F23" s="67">
        <f>'3.3 Abschreibung Gegenstände'!F23</f>
        <v>0</v>
      </c>
      <c r="G23" s="6">
        <f t="shared" si="2"/>
        <v>0</v>
      </c>
      <c r="H23" s="6">
        <f>'3.3 Abschreibung Gegenstände'!H23</f>
        <v>0</v>
      </c>
      <c r="I23" s="6">
        <f t="shared" si="0"/>
        <v>0</v>
      </c>
      <c r="J23" s="219"/>
      <c r="K23" s="6">
        <f t="shared" si="1"/>
        <v>0</v>
      </c>
      <c r="L23" s="6"/>
    </row>
    <row r="24" spans="1:12" ht="14.25">
      <c r="A24" s="4">
        <f>'3.3 Abschreibung Gegenstände'!A24</f>
        <v>0</v>
      </c>
      <c r="B24" s="262">
        <f>'3.3 Abschreibung Gegenstände'!B24</f>
        <v>0</v>
      </c>
      <c r="C24" s="6">
        <f>'3.3 Abschreibung Gegenstände'!C24</f>
        <v>0</v>
      </c>
      <c r="D24" s="220">
        <v>0</v>
      </c>
      <c r="E24" s="159">
        <f>L53</f>
        <v>0</v>
      </c>
      <c r="F24" s="67">
        <f>'3.3 Abschreibung Gegenstände'!F24</f>
        <v>0</v>
      </c>
      <c r="G24" s="6">
        <f t="shared" si="2"/>
        <v>0</v>
      </c>
      <c r="H24" s="6">
        <f>'3.3 Abschreibung Gegenstände'!H24</f>
        <v>0</v>
      </c>
      <c r="I24" s="6">
        <f t="shared" si="0"/>
        <v>0</v>
      </c>
      <c r="J24" s="219"/>
      <c r="K24" s="6">
        <f t="shared" si="1"/>
        <v>0</v>
      </c>
      <c r="L24" s="6"/>
    </row>
    <row r="25" spans="1:12" ht="14.25">
      <c r="A25" s="4">
        <f>'3.3 Abschreibung Gegenstände'!A25</f>
        <v>0</v>
      </c>
      <c r="B25" s="262">
        <f>'3.3 Abschreibung Gegenstände'!B25</f>
        <v>0</v>
      </c>
      <c r="C25" s="6">
        <f>'3.3 Abschreibung Gegenstände'!C25</f>
        <v>0</v>
      </c>
      <c r="D25" s="220">
        <v>0</v>
      </c>
      <c r="E25" s="159">
        <f>L53</f>
        <v>0</v>
      </c>
      <c r="F25" s="67">
        <f>'3.3 Abschreibung Gegenstände'!F25</f>
        <v>0</v>
      </c>
      <c r="G25" s="6">
        <f t="shared" si="2"/>
        <v>0</v>
      </c>
      <c r="H25" s="6">
        <f>'3.3 Abschreibung Gegenstände'!H25</f>
        <v>0</v>
      </c>
      <c r="I25" s="6">
        <f t="shared" si="0"/>
        <v>0</v>
      </c>
      <c r="J25" s="219"/>
      <c r="K25" s="6">
        <f t="shared" si="1"/>
        <v>0</v>
      </c>
      <c r="L25" s="6"/>
    </row>
    <row r="26" spans="1:12" ht="14.25">
      <c r="A26" s="4">
        <f>'3.3 Abschreibung Gegenstände'!A26</f>
        <v>0</v>
      </c>
      <c r="B26" s="262">
        <f>'3.3 Abschreibung Gegenstände'!B26</f>
        <v>0</v>
      </c>
      <c r="C26" s="6">
        <f>'3.3 Abschreibung Gegenstände'!C26</f>
        <v>0</v>
      </c>
      <c r="D26" s="220">
        <v>0</v>
      </c>
      <c r="E26" s="159">
        <f>L53</f>
        <v>0</v>
      </c>
      <c r="F26" s="67">
        <f>'3.3 Abschreibung Gegenstände'!F26</f>
        <v>0</v>
      </c>
      <c r="G26" s="6">
        <f t="shared" si="2"/>
        <v>0</v>
      </c>
      <c r="H26" s="6">
        <f>'3.3 Abschreibung Gegenstände'!H26</f>
        <v>0</v>
      </c>
      <c r="I26" s="6">
        <f t="shared" si="0"/>
        <v>0</v>
      </c>
      <c r="J26" s="219"/>
      <c r="K26" s="6">
        <f t="shared" si="1"/>
        <v>0</v>
      </c>
      <c r="L26" s="6"/>
    </row>
    <row r="27" spans="1:12" ht="14.25">
      <c r="A27" s="4">
        <f>'3.3 Abschreibung Gegenstände'!A27</f>
        <v>0</v>
      </c>
      <c r="B27" s="262">
        <f>'3.3 Abschreibung Gegenstände'!B27</f>
        <v>0</v>
      </c>
      <c r="C27" s="6">
        <f>'3.3 Abschreibung Gegenstände'!C27</f>
        <v>0</v>
      </c>
      <c r="D27" s="220">
        <v>0</v>
      </c>
      <c r="E27" s="159">
        <f>L53</f>
        <v>0</v>
      </c>
      <c r="F27" s="67">
        <f>'3.3 Abschreibung Gegenstände'!F27</f>
        <v>0</v>
      </c>
      <c r="G27" s="6">
        <f t="shared" si="2"/>
        <v>0</v>
      </c>
      <c r="H27" s="6">
        <f>'3.3 Abschreibung Gegenstände'!H27</f>
        <v>0</v>
      </c>
      <c r="I27" s="6">
        <f t="shared" si="0"/>
        <v>0</v>
      </c>
      <c r="J27" s="219"/>
      <c r="K27" s="6">
        <f t="shared" si="1"/>
        <v>0</v>
      </c>
      <c r="L27" s="6"/>
    </row>
    <row r="28" spans="1:12" ht="14.25">
      <c r="A28" s="4">
        <f>'3.3 Abschreibung Gegenstände'!A28</f>
        <v>0</v>
      </c>
      <c r="B28" s="262">
        <f>'3.3 Abschreibung Gegenstände'!B28</f>
        <v>0</v>
      </c>
      <c r="C28" s="6">
        <f>'3.3 Abschreibung Gegenstände'!C28</f>
        <v>0</v>
      </c>
      <c r="D28" s="220">
        <v>0</v>
      </c>
      <c r="E28" s="159">
        <f>L53</f>
        <v>0</v>
      </c>
      <c r="F28" s="67">
        <f>'3.3 Abschreibung Gegenstände'!F28</f>
        <v>0</v>
      </c>
      <c r="G28" s="6">
        <f t="shared" si="2"/>
        <v>0</v>
      </c>
      <c r="H28" s="6">
        <f>'3.3 Abschreibung Gegenstände'!H28</f>
        <v>0</v>
      </c>
      <c r="I28" s="6">
        <f t="shared" si="0"/>
        <v>0</v>
      </c>
      <c r="J28" s="219"/>
      <c r="K28" s="6">
        <f t="shared" si="1"/>
        <v>0</v>
      </c>
      <c r="L28" s="6"/>
    </row>
    <row r="29" spans="1:12" ht="14.25">
      <c r="A29" s="4">
        <f>'3.3 Abschreibung Gegenstände'!A29</f>
        <v>0</v>
      </c>
      <c r="B29" s="262">
        <f>'3.3 Abschreibung Gegenstände'!B29</f>
        <v>0</v>
      </c>
      <c r="C29" s="6">
        <f>'3.3 Abschreibung Gegenstände'!C29</f>
        <v>0</v>
      </c>
      <c r="D29" s="220">
        <v>0</v>
      </c>
      <c r="E29" s="159">
        <f>L53</f>
        <v>0</v>
      </c>
      <c r="F29" s="67">
        <f>'3.3 Abschreibung Gegenstände'!F29</f>
        <v>0</v>
      </c>
      <c r="G29" s="6">
        <f t="shared" si="2"/>
        <v>0</v>
      </c>
      <c r="H29" s="6">
        <f>'3.3 Abschreibung Gegenstände'!H29</f>
        <v>0</v>
      </c>
      <c r="I29" s="6">
        <f t="shared" si="0"/>
        <v>0</v>
      </c>
      <c r="J29" s="219"/>
      <c r="K29" s="6">
        <f t="shared" si="1"/>
        <v>0</v>
      </c>
      <c r="L29" s="6"/>
    </row>
    <row r="30" spans="1:12" ht="15" thickBot="1">
      <c r="A30" s="4">
        <f>'3.3 Abschreibung Gegenstände'!A30</f>
        <v>0</v>
      </c>
      <c r="B30" s="262">
        <f>'3.3 Abschreibung Gegenstände'!B30</f>
        <v>0</v>
      </c>
      <c r="C30" s="6">
        <f>'3.3 Abschreibung Gegenstände'!C30</f>
        <v>0</v>
      </c>
      <c r="D30" s="220">
        <v>0</v>
      </c>
      <c r="E30" s="159">
        <f>L53</f>
        <v>0</v>
      </c>
      <c r="F30" s="67">
        <f>'3.3 Abschreibung Gegenstände'!F30</f>
        <v>0</v>
      </c>
      <c r="G30" s="6">
        <f t="shared" si="2"/>
        <v>0</v>
      </c>
      <c r="H30" s="6">
        <f>'3.3 Abschreibung Gegenstände'!H30</f>
        <v>0</v>
      </c>
      <c r="I30" s="6">
        <f t="shared" si="0"/>
        <v>0</v>
      </c>
      <c r="J30" s="219"/>
      <c r="K30" s="6">
        <f t="shared" si="1"/>
        <v>0</v>
      </c>
      <c r="L30" s="6"/>
    </row>
    <row r="31" spans="6:12" ht="13.5" thickBot="1">
      <c r="F31" s="1" t="s">
        <v>95</v>
      </c>
      <c r="G31" s="9">
        <f>SUM(G5:G30)</f>
        <v>0</v>
      </c>
      <c r="H31" s="9">
        <f>SUM(H5:H30)</f>
        <v>0</v>
      </c>
      <c r="I31" s="259">
        <f>SUM(I5:I30)</f>
        <v>0</v>
      </c>
      <c r="J31" s="11"/>
      <c r="K31" s="260">
        <f>SUM(K5:K30)</f>
        <v>0</v>
      </c>
      <c r="L31" s="9"/>
    </row>
    <row r="33" ht="12.75">
      <c r="E33" s="151"/>
    </row>
    <row r="35" spans="1:3" ht="12.75">
      <c r="A35" s="1" t="s">
        <v>144</v>
      </c>
      <c r="B35" s="1"/>
      <c r="C35" s="1"/>
    </row>
    <row r="36" spans="1:7" ht="25.5">
      <c r="A36" s="10" t="s">
        <v>30</v>
      </c>
      <c r="B36" s="101" t="s">
        <v>31</v>
      </c>
      <c r="C36" s="101" t="s">
        <v>33</v>
      </c>
      <c r="D36" s="101" t="s">
        <v>84</v>
      </c>
      <c r="E36" s="524" t="s">
        <v>94</v>
      </c>
      <c r="F36" s="525"/>
      <c r="G36" s="250" t="s">
        <v>174</v>
      </c>
    </row>
    <row r="37" spans="1:7" ht="14.25">
      <c r="A37" s="4">
        <f>'3.3 Abschreibung Gegenstände'!A37</f>
        <v>0</v>
      </c>
      <c r="B37" s="185">
        <f>'3.3 Abschreibung Gegenstände'!B37</f>
        <v>0</v>
      </c>
      <c r="C37" s="6">
        <f>'3.3 Abschreibung Gegenstände'!C37</f>
        <v>0</v>
      </c>
      <c r="D37" s="159">
        <f>L53</f>
        <v>0</v>
      </c>
      <c r="E37" s="526"/>
      <c r="F37" s="502"/>
      <c r="G37" s="61">
        <f>C37*D37</f>
        <v>0</v>
      </c>
    </row>
    <row r="38" spans="1:7" ht="14.25">
      <c r="A38" s="4">
        <f>'3.3 Abschreibung Gegenstände'!A38</f>
        <v>0</v>
      </c>
      <c r="B38" s="185">
        <f>'3.3 Abschreibung Gegenstände'!B38</f>
        <v>0</v>
      </c>
      <c r="C38" s="6">
        <f>'3.3 Abschreibung Gegenstände'!C38</f>
        <v>0</v>
      </c>
      <c r="D38" s="159">
        <f>L53</f>
        <v>0</v>
      </c>
      <c r="E38" s="526"/>
      <c r="F38" s="502"/>
      <c r="G38" s="61">
        <f aca="true" t="shared" si="3" ref="G38:G48">C38*D38</f>
        <v>0</v>
      </c>
    </row>
    <row r="39" spans="1:7" ht="14.25">
      <c r="A39" s="4">
        <f>'3.3 Abschreibung Gegenstände'!A39</f>
        <v>0</v>
      </c>
      <c r="B39" s="185">
        <f>'3.3 Abschreibung Gegenstände'!B39</f>
        <v>0</v>
      </c>
      <c r="C39" s="6">
        <f>'3.3 Abschreibung Gegenstände'!C39</f>
        <v>0</v>
      </c>
      <c r="D39" s="159">
        <f>L53</f>
        <v>0</v>
      </c>
      <c r="E39" s="526"/>
      <c r="F39" s="502"/>
      <c r="G39" s="61">
        <f t="shared" si="3"/>
        <v>0</v>
      </c>
    </row>
    <row r="40" spans="1:7" ht="14.25">
      <c r="A40" s="4">
        <f>'3.3 Abschreibung Gegenstände'!A40</f>
        <v>0</v>
      </c>
      <c r="B40" s="185">
        <f>'3.3 Abschreibung Gegenstände'!B40</f>
        <v>0</v>
      </c>
      <c r="C40" s="6">
        <f>'3.3 Abschreibung Gegenstände'!C40</f>
        <v>0</v>
      </c>
      <c r="D40" s="159">
        <f>L53</f>
        <v>0</v>
      </c>
      <c r="E40" s="526"/>
      <c r="F40" s="502"/>
      <c r="G40" s="61">
        <f t="shared" si="3"/>
        <v>0</v>
      </c>
    </row>
    <row r="41" spans="1:7" ht="14.25">
      <c r="A41" s="4">
        <f>'3.3 Abschreibung Gegenstände'!A41</f>
        <v>0</v>
      </c>
      <c r="B41" s="185">
        <f>'3.3 Abschreibung Gegenstände'!B41</f>
        <v>0</v>
      </c>
      <c r="C41" s="6">
        <f>'3.3 Abschreibung Gegenstände'!C41</f>
        <v>0</v>
      </c>
      <c r="D41" s="159">
        <f>L53</f>
        <v>0</v>
      </c>
      <c r="E41" s="526"/>
      <c r="F41" s="502"/>
      <c r="G41" s="61">
        <f t="shared" si="3"/>
        <v>0</v>
      </c>
    </row>
    <row r="42" spans="1:7" ht="14.25">
      <c r="A42" s="4">
        <f>'3.3 Abschreibung Gegenstände'!A42</f>
        <v>0</v>
      </c>
      <c r="B42" s="185">
        <f>'3.3 Abschreibung Gegenstände'!B42</f>
        <v>0</v>
      </c>
      <c r="C42" s="6">
        <f>'3.3 Abschreibung Gegenstände'!C42</f>
        <v>0</v>
      </c>
      <c r="D42" s="159">
        <f>L53</f>
        <v>0</v>
      </c>
      <c r="E42" s="526"/>
      <c r="F42" s="502"/>
      <c r="G42" s="61">
        <f t="shared" si="3"/>
        <v>0</v>
      </c>
    </row>
    <row r="43" spans="1:7" ht="14.25">
      <c r="A43" s="4">
        <f>'3.3 Abschreibung Gegenstände'!A43</f>
        <v>0</v>
      </c>
      <c r="B43" s="185">
        <f>'3.3 Abschreibung Gegenstände'!B43</f>
        <v>0</v>
      </c>
      <c r="C43" s="6">
        <f>'3.3 Abschreibung Gegenstände'!C43</f>
        <v>0</v>
      </c>
      <c r="D43" s="159">
        <f>L53</f>
        <v>0</v>
      </c>
      <c r="E43" s="526"/>
      <c r="F43" s="502"/>
      <c r="G43" s="61">
        <f t="shared" si="3"/>
        <v>0</v>
      </c>
    </row>
    <row r="44" spans="1:7" ht="14.25">
      <c r="A44" s="4">
        <f>'3.3 Abschreibung Gegenstände'!A44</f>
        <v>0</v>
      </c>
      <c r="B44" s="185">
        <f>'3.3 Abschreibung Gegenstände'!B44</f>
        <v>0</v>
      </c>
      <c r="C44" s="6">
        <f>'3.3 Abschreibung Gegenstände'!C44</f>
        <v>0</v>
      </c>
      <c r="D44" s="159">
        <f>L53</f>
        <v>0</v>
      </c>
      <c r="E44" s="526"/>
      <c r="F44" s="502"/>
      <c r="G44" s="61">
        <f t="shared" si="3"/>
        <v>0</v>
      </c>
    </row>
    <row r="45" spans="1:7" ht="14.25">
      <c r="A45" s="4">
        <f>'3.3 Abschreibung Gegenstände'!A45</f>
        <v>0</v>
      </c>
      <c r="B45" s="185">
        <f>'3.3 Abschreibung Gegenstände'!B45</f>
        <v>0</v>
      </c>
      <c r="C45" s="6">
        <f>'3.3 Abschreibung Gegenstände'!C45</f>
        <v>0</v>
      </c>
      <c r="D45" s="159">
        <f>L53</f>
        <v>0</v>
      </c>
      <c r="E45" s="526"/>
      <c r="F45" s="502"/>
      <c r="G45" s="61">
        <f t="shared" si="3"/>
        <v>0</v>
      </c>
    </row>
    <row r="46" spans="1:7" ht="14.25">
      <c r="A46" s="4">
        <f>'3.3 Abschreibung Gegenstände'!A46</f>
        <v>0</v>
      </c>
      <c r="B46" s="185">
        <f>'3.3 Abschreibung Gegenstände'!B46</f>
        <v>0</v>
      </c>
      <c r="C46" s="6">
        <f>'3.3 Abschreibung Gegenstände'!C46</f>
        <v>0</v>
      </c>
      <c r="D46" s="159">
        <f>L53</f>
        <v>0</v>
      </c>
      <c r="E46" s="526"/>
      <c r="F46" s="502"/>
      <c r="G46" s="61">
        <f t="shared" si="3"/>
        <v>0</v>
      </c>
    </row>
    <row r="47" spans="1:7" ht="14.25">
      <c r="A47" s="4">
        <f>'3.3 Abschreibung Gegenstände'!A47</f>
        <v>0</v>
      </c>
      <c r="B47" s="185">
        <f>'3.3 Abschreibung Gegenstände'!B47</f>
        <v>0</v>
      </c>
      <c r="C47" s="6">
        <f>'3.3 Abschreibung Gegenstände'!C47</f>
        <v>0</v>
      </c>
      <c r="D47" s="159">
        <f>L53</f>
        <v>0</v>
      </c>
      <c r="E47" s="526"/>
      <c r="F47" s="502"/>
      <c r="G47" s="61">
        <f t="shared" si="3"/>
        <v>0</v>
      </c>
    </row>
    <row r="48" spans="1:7" ht="14.25">
      <c r="A48" s="4">
        <f>'3.3 Abschreibung Gegenstände'!A48</f>
        <v>0</v>
      </c>
      <c r="B48" s="185">
        <f>'3.3 Abschreibung Gegenstände'!B48</f>
        <v>0</v>
      </c>
      <c r="C48" s="6">
        <f>'3.3 Abschreibung Gegenstände'!C48</f>
        <v>0</v>
      </c>
      <c r="D48" s="159">
        <f>L53</f>
        <v>0</v>
      </c>
      <c r="E48" s="526"/>
      <c r="F48" s="502"/>
      <c r="G48" s="61">
        <f t="shared" si="3"/>
        <v>0</v>
      </c>
    </row>
    <row r="49" spans="5:8" ht="12.75">
      <c r="E49" s="1" t="s">
        <v>95</v>
      </c>
      <c r="G49" s="31">
        <f>SUM(G37:G48)</f>
        <v>0</v>
      </c>
      <c r="H49" s="105"/>
    </row>
    <row r="52" spans="1:12" ht="28.5">
      <c r="A52" s="246" t="s">
        <v>170</v>
      </c>
      <c r="B52" s="192"/>
      <c r="C52" s="192"/>
      <c r="D52" s="112"/>
      <c r="F52" t="s">
        <v>35</v>
      </c>
      <c r="I52" s="49" t="s">
        <v>83</v>
      </c>
      <c r="J52" s="49"/>
      <c r="K52" s="49" t="s">
        <v>117</v>
      </c>
      <c r="L52" s="49" t="s">
        <v>84</v>
      </c>
    </row>
    <row r="53" spans="1:12" ht="14.25">
      <c r="A53" s="248"/>
      <c r="B53" s="23"/>
      <c r="C53" s="23"/>
      <c r="D53" s="249"/>
      <c r="F53" t="s">
        <v>80</v>
      </c>
      <c r="I53" s="52">
        <f>'3.3 Abschreibung Gegenstände'!D53</f>
        <v>0</v>
      </c>
      <c r="J53" s="52"/>
      <c r="K53" s="52">
        <f>'3.3 Abschreibung Gegenstände'!E53</f>
        <v>0</v>
      </c>
      <c r="L53" s="159">
        <f>IF(K53&gt;0,I53/K53,0)</f>
        <v>0</v>
      </c>
    </row>
    <row r="54" spans="1:6" ht="12.75">
      <c r="A54" s="246" t="s">
        <v>189</v>
      </c>
      <c r="B54" s="192"/>
      <c r="C54" s="192"/>
      <c r="D54" s="192"/>
      <c r="E54" s="112"/>
      <c r="F54" t="s">
        <v>79</v>
      </c>
    </row>
    <row r="55" spans="1:5" ht="12.75">
      <c r="A55" s="247" t="s">
        <v>190</v>
      </c>
      <c r="B55" s="109"/>
      <c r="C55" s="109"/>
      <c r="D55" s="109"/>
      <c r="E55" s="110"/>
    </row>
    <row r="56" spans="1:4" ht="13.5" thickBot="1">
      <c r="A56" s="121" t="s">
        <v>173</v>
      </c>
      <c r="B56" s="122"/>
      <c r="C56" s="122"/>
      <c r="D56" s="127"/>
    </row>
    <row r="57" spans="1:4" ht="13.5" thickBot="1">
      <c r="A57" s="121"/>
      <c r="B57" s="122"/>
      <c r="C57" s="122"/>
      <c r="D57" s="132">
        <f>I31+G49</f>
        <v>0</v>
      </c>
    </row>
    <row r="59" ht="13.5" thickBot="1"/>
    <row r="60" spans="1:4" ht="12.75">
      <c r="A60" s="434" t="s">
        <v>181</v>
      </c>
      <c r="B60" s="435"/>
      <c r="C60" s="435"/>
      <c r="D60" s="436"/>
    </row>
    <row r="61" spans="1:4" ht="12.75">
      <c r="A61" s="437"/>
      <c r="B61" s="439"/>
      <c r="C61" s="439"/>
      <c r="D61" s="440"/>
    </row>
    <row r="62" spans="1:4" ht="12.75">
      <c r="A62" s="437"/>
      <c r="B62" s="439"/>
      <c r="C62" s="439"/>
      <c r="D62" s="440"/>
    </row>
    <row r="63" spans="1:4" ht="13.5" thickBot="1">
      <c r="A63" s="441"/>
      <c r="B63" s="442"/>
      <c r="C63" s="442"/>
      <c r="D63" s="443"/>
    </row>
  </sheetData>
  <sheetProtection password="DC96" sheet="1" objects="1" scenarios="1"/>
  <mergeCells count="14">
    <mergeCell ref="E36:F36"/>
    <mergeCell ref="E37:F37"/>
    <mergeCell ref="E38:F38"/>
    <mergeCell ref="E39:F39"/>
    <mergeCell ref="A60:D63"/>
    <mergeCell ref="E44:F44"/>
    <mergeCell ref="E40:F40"/>
    <mergeCell ref="E41:F41"/>
    <mergeCell ref="E42:F42"/>
    <mergeCell ref="E43:F43"/>
    <mergeCell ref="E45:F45"/>
    <mergeCell ref="E46:F46"/>
    <mergeCell ref="E47:F47"/>
    <mergeCell ref="E48:F48"/>
  </mergeCells>
  <printOptions/>
  <pageMargins left="0.3937007874015748" right="0.3937007874015748" top="0.1968503937007874" bottom="0.1968503937007874" header="0.5118110236220472" footer="0.5118110236220472"/>
  <pageSetup horizontalDpi="600" verticalDpi="600" orientation="landscape" paperSize="9" scale="61"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2"/>
</worksheet>
</file>

<file path=xl/worksheets/sheet2.xml><?xml version="1.0" encoding="utf-8"?>
<worksheet xmlns="http://schemas.openxmlformats.org/spreadsheetml/2006/main" xmlns:r="http://schemas.openxmlformats.org/officeDocument/2006/relationships">
  <sheetPr codeName="Tabelle1"/>
  <dimension ref="A2:V66"/>
  <sheetViews>
    <sheetView showGridLines="0" zoomScaleSheetLayoutView="100" zoomScalePageLayoutView="0" workbookViewId="0" topLeftCell="A1">
      <selection activeCell="A7" sqref="A7"/>
    </sheetView>
  </sheetViews>
  <sheetFormatPr defaultColWidth="11.421875" defaultRowHeight="12.75" outlineLevelRow="1"/>
  <cols>
    <col min="1" max="1" width="27.8515625" style="0" bestFit="1" customWidth="1"/>
    <col min="2" max="2" width="14.28125" style="0" customWidth="1"/>
    <col min="3" max="3" width="14.7109375" style="0" customWidth="1"/>
    <col min="4" max="4" width="14.140625" style="0" customWidth="1"/>
    <col min="5" max="5" width="14.28125" style="0" customWidth="1"/>
    <col min="6" max="6" width="17.7109375" style="0" customWidth="1"/>
    <col min="7" max="7" width="14.00390625" style="0" customWidth="1"/>
    <col min="8" max="8" width="27.140625" style="0" customWidth="1"/>
    <col min="9" max="9" width="29.57421875" style="0" customWidth="1"/>
    <col min="10" max="10" width="9.7109375" style="0" customWidth="1"/>
    <col min="11" max="11" width="12.140625" style="0" customWidth="1"/>
    <col min="12" max="12" width="11.421875" style="0" customWidth="1"/>
    <col min="13" max="13" width="12.140625" style="0" customWidth="1"/>
    <col min="14" max="14" width="12.421875" style="0" customWidth="1"/>
    <col min="15" max="15" width="12.8515625" style="0" bestFit="1" customWidth="1"/>
    <col min="16" max="16" width="17.57421875" style="0" customWidth="1"/>
    <col min="17" max="17" width="17.421875" style="0" customWidth="1"/>
    <col min="18" max="18" width="20.28125" style="0" customWidth="1"/>
    <col min="20" max="22" width="11.421875" style="0" hidden="1" customWidth="1"/>
  </cols>
  <sheetData>
    <row r="2" ht="15">
      <c r="A2" s="111" t="s">
        <v>146</v>
      </c>
    </row>
    <row r="3" ht="15">
      <c r="A3" s="111"/>
    </row>
    <row r="4" ht="12.75">
      <c r="A4" s="1" t="s">
        <v>200</v>
      </c>
    </row>
    <row r="5" ht="12.75">
      <c r="T5" t="s">
        <v>62</v>
      </c>
    </row>
    <row r="6" spans="1:20" s="275" customFormat="1" ht="51">
      <c r="A6" s="273" t="s">
        <v>0</v>
      </c>
      <c r="B6" s="341" t="s">
        <v>287</v>
      </c>
      <c r="C6" s="341" t="s">
        <v>281</v>
      </c>
      <c r="D6" s="341" t="s">
        <v>280</v>
      </c>
      <c r="E6" s="343" t="s">
        <v>285</v>
      </c>
      <c r="F6" s="343" t="s">
        <v>286</v>
      </c>
      <c r="G6" s="274" t="s">
        <v>211</v>
      </c>
      <c r="H6" s="274" t="s">
        <v>2</v>
      </c>
      <c r="I6" s="274" t="s">
        <v>3</v>
      </c>
      <c r="J6" s="273" t="s">
        <v>1</v>
      </c>
      <c r="K6" s="273" t="s">
        <v>4</v>
      </c>
      <c r="L6" s="273" t="s">
        <v>5</v>
      </c>
      <c r="M6" s="273" t="s">
        <v>283</v>
      </c>
      <c r="N6" s="273" t="s">
        <v>284</v>
      </c>
      <c r="O6" s="273" t="s">
        <v>282</v>
      </c>
      <c r="P6" s="273" t="s">
        <v>6</v>
      </c>
      <c r="Q6" s="273" t="s">
        <v>7</v>
      </c>
      <c r="R6" s="273" t="s">
        <v>8</v>
      </c>
      <c r="T6" s="361" t="s">
        <v>63</v>
      </c>
    </row>
    <row r="7" spans="1:22" ht="12.75" outlineLevel="1">
      <c r="A7" s="335"/>
      <c r="B7" s="293"/>
      <c r="C7" s="293"/>
      <c r="D7" s="293"/>
      <c r="E7" s="342">
        <f>IF(B7="","",D7/B7)</f>
      </c>
      <c r="F7" s="342">
        <f>IF(C7="","",D7/C7)</f>
      </c>
      <c r="G7" s="308">
        <f aca="true" t="shared" si="0" ref="G7:G31">IF(B7="","",ROUND(B7*E7*4.348*L7,2))</f>
      </c>
      <c r="H7" s="335"/>
      <c r="I7" s="335"/>
      <c r="J7" s="167"/>
      <c r="K7" s="167"/>
      <c r="L7" s="167"/>
      <c r="M7" s="185"/>
      <c r="N7" s="185"/>
      <c r="O7" s="335"/>
      <c r="P7" s="309">
        <v>0</v>
      </c>
      <c r="Q7" s="309">
        <v>0</v>
      </c>
      <c r="R7" s="310">
        <f aca="true" t="shared" si="1" ref="R7:R16">P7+Q7</f>
        <v>0</v>
      </c>
      <c r="V7" s="152" t="s">
        <v>262</v>
      </c>
    </row>
    <row r="8" spans="1:22" ht="12.75">
      <c r="A8" s="213"/>
      <c r="B8" s="293"/>
      <c r="C8" s="293"/>
      <c r="D8" s="293"/>
      <c r="E8" s="342">
        <f aca="true" t="shared" si="2" ref="E8:E31">IF(B8="","",D8/B8)</f>
      </c>
      <c r="F8" s="342">
        <f aca="true" t="shared" si="3" ref="F8:F31">IF(C8="","",D8/C8)</f>
      </c>
      <c r="G8" s="308">
        <f t="shared" si="0"/>
      </c>
      <c r="H8" s="167"/>
      <c r="I8" s="335"/>
      <c r="J8" s="167"/>
      <c r="K8" s="167"/>
      <c r="L8" s="167"/>
      <c r="M8" s="185"/>
      <c r="N8" s="185"/>
      <c r="O8" s="335"/>
      <c r="P8" s="309">
        <v>0</v>
      </c>
      <c r="Q8" s="309">
        <v>0</v>
      </c>
      <c r="R8" s="310">
        <f t="shared" si="1"/>
        <v>0</v>
      </c>
      <c r="V8" s="152" t="s">
        <v>263</v>
      </c>
    </row>
    <row r="9" spans="1:22" ht="12.75">
      <c r="A9" s="213"/>
      <c r="B9" s="293"/>
      <c r="C9" s="293"/>
      <c r="D9" s="293"/>
      <c r="E9" s="342">
        <f t="shared" si="2"/>
      </c>
      <c r="F9" s="342">
        <f t="shared" si="3"/>
      </c>
      <c r="G9" s="308">
        <f t="shared" si="0"/>
      </c>
      <c r="H9" s="167"/>
      <c r="I9" s="335"/>
      <c r="J9" s="167"/>
      <c r="K9" s="167"/>
      <c r="L9" s="167"/>
      <c r="M9" s="185"/>
      <c r="N9" s="185"/>
      <c r="O9" s="335"/>
      <c r="P9" s="309">
        <v>0</v>
      </c>
      <c r="Q9" s="309">
        <v>0</v>
      </c>
      <c r="R9" s="310">
        <f t="shared" si="1"/>
        <v>0</v>
      </c>
      <c r="V9" s="152" t="s">
        <v>264</v>
      </c>
    </row>
    <row r="10" spans="1:22" ht="12.75">
      <c r="A10" s="213"/>
      <c r="B10" s="293"/>
      <c r="C10" s="293"/>
      <c r="D10" s="293"/>
      <c r="E10" s="342">
        <f t="shared" si="2"/>
      </c>
      <c r="F10" s="342">
        <f t="shared" si="3"/>
      </c>
      <c r="G10" s="308">
        <f t="shared" si="0"/>
      </c>
      <c r="H10" s="167"/>
      <c r="I10" s="335"/>
      <c r="J10" s="167"/>
      <c r="K10" s="167"/>
      <c r="L10" s="167"/>
      <c r="M10" s="185"/>
      <c r="N10" s="185"/>
      <c r="O10" s="335"/>
      <c r="P10" s="309">
        <v>0</v>
      </c>
      <c r="Q10" s="309">
        <v>0</v>
      </c>
      <c r="R10" s="310">
        <f t="shared" si="1"/>
        <v>0</v>
      </c>
      <c r="V10" s="152" t="s">
        <v>265</v>
      </c>
    </row>
    <row r="11" spans="1:22" ht="12.75">
      <c r="A11" s="167"/>
      <c r="B11" s="293"/>
      <c r="C11" s="293"/>
      <c r="D11" s="293"/>
      <c r="E11" s="342">
        <f t="shared" si="2"/>
      </c>
      <c r="F11" s="342">
        <f t="shared" si="3"/>
      </c>
      <c r="G11" s="308">
        <f t="shared" si="0"/>
      </c>
      <c r="H11" s="167"/>
      <c r="I11" s="335"/>
      <c r="J11" s="167"/>
      <c r="K11" s="167"/>
      <c r="L11" s="213"/>
      <c r="M11" s="347"/>
      <c r="N11" s="185"/>
      <c r="O11" s="335"/>
      <c r="P11" s="309">
        <v>0</v>
      </c>
      <c r="Q11" s="309">
        <v>0</v>
      </c>
      <c r="R11" s="310">
        <f t="shared" si="1"/>
        <v>0</v>
      </c>
      <c r="V11" s="152" t="s">
        <v>266</v>
      </c>
    </row>
    <row r="12" spans="1:22" ht="12.75">
      <c r="A12" s="213"/>
      <c r="B12" s="293"/>
      <c r="C12" s="293"/>
      <c r="D12" s="293"/>
      <c r="E12" s="342">
        <f t="shared" si="2"/>
      </c>
      <c r="F12" s="342">
        <f t="shared" si="3"/>
      </c>
      <c r="G12" s="308">
        <f t="shared" si="0"/>
      </c>
      <c r="H12" s="213"/>
      <c r="I12" s="335"/>
      <c r="J12" s="213"/>
      <c r="K12" s="167"/>
      <c r="L12" s="167"/>
      <c r="M12" s="185"/>
      <c r="N12" s="185"/>
      <c r="O12" s="335"/>
      <c r="P12" s="309">
        <v>0</v>
      </c>
      <c r="Q12" s="309">
        <v>0</v>
      </c>
      <c r="R12" s="310">
        <f t="shared" si="1"/>
        <v>0</v>
      </c>
      <c r="V12" s="152" t="s">
        <v>275</v>
      </c>
    </row>
    <row r="13" spans="1:22" ht="12.75">
      <c r="A13" s="167"/>
      <c r="B13" s="293"/>
      <c r="C13" s="293"/>
      <c r="D13" s="293"/>
      <c r="E13" s="342">
        <f t="shared" si="2"/>
      </c>
      <c r="F13" s="342">
        <f t="shared" si="3"/>
      </c>
      <c r="G13" s="308">
        <f t="shared" si="0"/>
      </c>
      <c r="H13" s="167"/>
      <c r="I13" s="335"/>
      <c r="J13" s="167"/>
      <c r="K13" s="167"/>
      <c r="L13" s="167"/>
      <c r="M13" s="185"/>
      <c r="N13" s="185"/>
      <c r="O13" s="335"/>
      <c r="P13" s="309">
        <v>0</v>
      </c>
      <c r="Q13" s="309">
        <v>0</v>
      </c>
      <c r="R13" s="310">
        <f t="shared" si="1"/>
        <v>0</v>
      </c>
      <c r="V13" s="152" t="s">
        <v>268</v>
      </c>
    </row>
    <row r="14" spans="1:22" ht="12.75">
      <c r="A14" s="167"/>
      <c r="B14" s="293"/>
      <c r="C14" s="293"/>
      <c r="D14" s="293"/>
      <c r="E14" s="342">
        <f t="shared" si="2"/>
      </c>
      <c r="F14" s="342">
        <f t="shared" si="3"/>
      </c>
      <c r="G14" s="308">
        <f t="shared" si="0"/>
      </c>
      <c r="H14" s="167"/>
      <c r="I14" s="335"/>
      <c r="J14" s="167"/>
      <c r="K14" s="167"/>
      <c r="L14" s="167"/>
      <c r="M14" s="185"/>
      <c r="N14" s="185"/>
      <c r="O14" s="335"/>
      <c r="P14" s="309">
        <v>0</v>
      </c>
      <c r="Q14" s="309">
        <v>0</v>
      </c>
      <c r="R14" s="310">
        <f t="shared" si="1"/>
        <v>0</v>
      </c>
      <c r="V14" s="152" t="s">
        <v>272</v>
      </c>
    </row>
    <row r="15" spans="1:22" ht="12.75">
      <c r="A15" s="167"/>
      <c r="B15" s="293"/>
      <c r="C15" s="293"/>
      <c r="D15" s="293"/>
      <c r="E15" s="342">
        <f t="shared" si="2"/>
      </c>
      <c r="F15" s="342">
        <f t="shared" si="3"/>
      </c>
      <c r="G15" s="308">
        <f t="shared" si="0"/>
      </c>
      <c r="H15" s="167"/>
      <c r="I15" s="335"/>
      <c r="J15" s="167"/>
      <c r="K15" s="167"/>
      <c r="L15" s="167"/>
      <c r="M15" s="185"/>
      <c r="N15" s="185"/>
      <c r="O15" s="335"/>
      <c r="P15" s="309">
        <v>0</v>
      </c>
      <c r="Q15" s="309">
        <v>0</v>
      </c>
      <c r="R15" s="310">
        <f t="shared" si="1"/>
        <v>0</v>
      </c>
      <c r="V15" s="152" t="s">
        <v>269</v>
      </c>
    </row>
    <row r="16" spans="1:22" ht="12.75">
      <c r="A16" s="167"/>
      <c r="B16" s="293"/>
      <c r="C16" s="293"/>
      <c r="D16" s="293"/>
      <c r="E16" s="342">
        <f t="shared" si="2"/>
      </c>
      <c r="F16" s="342">
        <f t="shared" si="3"/>
      </c>
      <c r="G16" s="308">
        <f t="shared" si="0"/>
      </c>
      <c r="H16" s="167"/>
      <c r="I16" s="335"/>
      <c r="J16" s="167"/>
      <c r="K16" s="167"/>
      <c r="L16" s="167"/>
      <c r="M16" s="185"/>
      <c r="N16" s="185"/>
      <c r="O16" s="335"/>
      <c r="P16" s="309">
        <v>0</v>
      </c>
      <c r="Q16" s="309">
        <v>0</v>
      </c>
      <c r="R16" s="310">
        <f t="shared" si="1"/>
        <v>0</v>
      </c>
      <c r="V16" s="152" t="s">
        <v>270</v>
      </c>
    </row>
    <row r="17" spans="1:22" ht="12.75">
      <c r="A17" s="213"/>
      <c r="B17" s="293"/>
      <c r="C17" s="293"/>
      <c r="D17" s="293"/>
      <c r="E17" s="342">
        <f t="shared" si="2"/>
      </c>
      <c r="F17" s="342">
        <f t="shared" si="3"/>
      </c>
      <c r="G17" s="308">
        <f t="shared" si="0"/>
      </c>
      <c r="H17" s="213"/>
      <c r="I17" s="335"/>
      <c r="J17" s="213"/>
      <c r="K17" s="167"/>
      <c r="L17" s="167"/>
      <c r="M17" s="185"/>
      <c r="N17" s="185"/>
      <c r="O17" s="335"/>
      <c r="P17" s="309">
        <v>0</v>
      </c>
      <c r="Q17" s="309">
        <v>0</v>
      </c>
      <c r="R17" s="310">
        <f>P17+Q17</f>
        <v>0</v>
      </c>
      <c r="V17" s="152" t="s">
        <v>271</v>
      </c>
    </row>
    <row r="18" spans="1:22" ht="12.75">
      <c r="A18" s="167"/>
      <c r="B18" s="293"/>
      <c r="C18" s="293"/>
      <c r="D18" s="293"/>
      <c r="E18" s="342">
        <f t="shared" si="2"/>
      </c>
      <c r="F18" s="342">
        <f t="shared" si="3"/>
      </c>
      <c r="G18" s="308">
        <f t="shared" si="0"/>
      </c>
      <c r="H18" s="167"/>
      <c r="I18" s="335"/>
      <c r="J18" s="167"/>
      <c r="K18" s="167"/>
      <c r="L18" s="167"/>
      <c r="M18" s="185"/>
      <c r="N18" s="185"/>
      <c r="O18" s="335"/>
      <c r="P18" s="309">
        <v>0</v>
      </c>
      <c r="Q18" s="309">
        <v>0</v>
      </c>
      <c r="R18" s="310">
        <f>P18+Q18</f>
        <v>0</v>
      </c>
      <c r="V18" s="152" t="s">
        <v>273</v>
      </c>
    </row>
    <row r="19" spans="1:22" ht="12.75">
      <c r="A19" s="167"/>
      <c r="B19" s="293"/>
      <c r="C19" s="293"/>
      <c r="D19" s="293"/>
      <c r="E19" s="342">
        <f t="shared" si="2"/>
      </c>
      <c r="F19" s="342">
        <f t="shared" si="3"/>
      </c>
      <c r="G19" s="308">
        <f t="shared" si="0"/>
      </c>
      <c r="H19" s="167"/>
      <c r="I19" s="335"/>
      <c r="J19" s="167"/>
      <c r="K19" s="167"/>
      <c r="L19" s="167"/>
      <c r="M19" s="185"/>
      <c r="N19" s="185"/>
      <c r="O19" s="335"/>
      <c r="P19" s="309">
        <v>0</v>
      </c>
      <c r="Q19" s="309">
        <v>0</v>
      </c>
      <c r="R19" s="310">
        <f>P19+Q19</f>
        <v>0</v>
      </c>
      <c r="V19" s="152" t="s">
        <v>274</v>
      </c>
    </row>
    <row r="20" spans="1:22" ht="12.75">
      <c r="A20" s="167"/>
      <c r="B20" s="293"/>
      <c r="C20" s="293"/>
      <c r="D20" s="293"/>
      <c r="E20" s="342">
        <f t="shared" si="2"/>
      </c>
      <c r="F20" s="342">
        <f t="shared" si="3"/>
      </c>
      <c r="G20" s="308">
        <f t="shared" si="0"/>
      </c>
      <c r="H20" s="167"/>
      <c r="I20" s="335"/>
      <c r="J20" s="167"/>
      <c r="K20" s="167"/>
      <c r="L20" s="167"/>
      <c r="M20" s="185"/>
      <c r="N20" s="185"/>
      <c r="O20" s="335"/>
      <c r="P20" s="309">
        <v>0</v>
      </c>
      <c r="Q20" s="309">
        <v>0</v>
      </c>
      <c r="R20" s="310">
        <f aca="true" t="shared" si="4" ref="R20:R31">P20+Q20</f>
        <v>0</v>
      </c>
      <c r="V20" s="152" t="s">
        <v>276</v>
      </c>
    </row>
    <row r="21" spans="1:22" ht="13.5" thickBot="1">
      <c r="A21" s="335"/>
      <c r="B21" s="293"/>
      <c r="C21" s="293"/>
      <c r="D21" s="293"/>
      <c r="E21" s="342">
        <f t="shared" si="2"/>
      </c>
      <c r="F21" s="342">
        <f t="shared" si="3"/>
      </c>
      <c r="G21" s="308">
        <f t="shared" si="0"/>
      </c>
      <c r="H21" s="335"/>
      <c r="I21" s="335"/>
      <c r="J21" s="167"/>
      <c r="K21" s="167"/>
      <c r="L21" s="167"/>
      <c r="M21" s="185"/>
      <c r="N21" s="185"/>
      <c r="O21" s="335"/>
      <c r="P21" s="309">
        <v>0</v>
      </c>
      <c r="Q21" s="309">
        <v>0</v>
      </c>
      <c r="R21" s="310">
        <f t="shared" si="4"/>
        <v>0</v>
      </c>
      <c r="V21" s="152" t="s">
        <v>255</v>
      </c>
    </row>
    <row r="22" spans="1:22" ht="12.75" hidden="1" outlineLevel="1">
      <c r="A22" s="167"/>
      <c r="B22" s="293"/>
      <c r="C22" s="293"/>
      <c r="D22" s="293"/>
      <c r="E22" s="342">
        <f t="shared" si="2"/>
      </c>
      <c r="F22" s="342">
        <f t="shared" si="3"/>
      </c>
      <c r="G22" s="308">
        <f t="shared" si="0"/>
      </c>
      <c r="H22" s="167"/>
      <c r="I22" s="335"/>
      <c r="J22" s="167"/>
      <c r="K22" s="167"/>
      <c r="L22" s="167"/>
      <c r="M22" s="185"/>
      <c r="N22" s="185"/>
      <c r="O22" s="335"/>
      <c r="P22" s="309">
        <v>0</v>
      </c>
      <c r="Q22" s="309">
        <v>0</v>
      </c>
      <c r="R22" s="310">
        <f t="shared" si="4"/>
        <v>0</v>
      </c>
      <c r="V22" t="s">
        <v>256</v>
      </c>
    </row>
    <row r="23" spans="1:22" ht="12.75" hidden="1" outlineLevel="1">
      <c r="A23" s="167"/>
      <c r="B23" s="293"/>
      <c r="C23" s="293"/>
      <c r="D23" s="293"/>
      <c r="E23" s="342">
        <f t="shared" si="2"/>
      </c>
      <c r="F23" s="342">
        <f t="shared" si="3"/>
      </c>
      <c r="G23" s="308">
        <f t="shared" si="0"/>
      </c>
      <c r="H23" s="167"/>
      <c r="I23" s="335"/>
      <c r="J23" s="167"/>
      <c r="K23" s="167"/>
      <c r="L23" s="167"/>
      <c r="M23" s="185"/>
      <c r="N23" s="185"/>
      <c r="O23" s="335"/>
      <c r="P23" s="309">
        <v>0</v>
      </c>
      <c r="Q23" s="309">
        <v>0</v>
      </c>
      <c r="R23" s="310">
        <f t="shared" si="4"/>
        <v>0</v>
      </c>
      <c r="V23" t="s">
        <v>257</v>
      </c>
    </row>
    <row r="24" spans="1:22" ht="12.75" hidden="1" outlineLevel="1">
      <c r="A24" s="167"/>
      <c r="B24" s="293"/>
      <c r="C24" s="293"/>
      <c r="D24" s="293"/>
      <c r="E24" s="342">
        <f t="shared" si="2"/>
      </c>
      <c r="F24" s="342">
        <f t="shared" si="3"/>
      </c>
      <c r="G24" s="308">
        <f t="shared" si="0"/>
      </c>
      <c r="H24" s="167"/>
      <c r="I24" s="335"/>
      <c r="J24" s="167"/>
      <c r="K24" s="167"/>
      <c r="L24" s="167"/>
      <c r="M24" s="185"/>
      <c r="N24" s="185"/>
      <c r="O24" s="335"/>
      <c r="P24" s="309">
        <v>0</v>
      </c>
      <c r="Q24" s="309">
        <v>0</v>
      </c>
      <c r="R24" s="310">
        <f t="shared" si="4"/>
        <v>0</v>
      </c>
      <c r="V24" t="s">
        <v>258</v>
      </c>
    </row>
    <row r="25" spans="1:22" ht="12.75" hidden="1" outlineLevel="1">
      <c r="A25" s="167"/>
      <c r="B25" s="293"/>
      <c r="C25" s="293"/>
      <c r="D25" s="293"/>
      <c r="E25" s="342">
        <f t="shared" si="2"/>
      </c>
      <c r="F25" s="342">
        <f t="shared" si="3"/>
      </c>
      <c r="G25" s="308">
        <f t="shared" si="0"/>
      </c>
      <c r="H25" s="167"/>
      <c r="I25" s="335"/>
      <c r="J25" s="167"/>
      <c r="K25" s="167"/>
      <c r="L25" s="167"/>
      <c r="M25" s="185"/>
      <c r="N25" s="185"/>
      <c r="O25" s="335"/>
      <c r="P25" s="309">
        <v>0</v>
      </c>
      <c r="Q25" s="309">
        <v>0</v>
      </c>
      <c r="R25" s="310">
        <f t="shared" si="4"/>
        <v>0</v>
      </c>
      <c r="V25" t="s">
        <v>267</v>
      </c>
    </row>
    <row r="26" spans="1:22" ht="12.75" hidden="1" outlineLevel="1">
      <c r="A26" s="167"/>
      <c r="B26" s="293"/>
      <c r="C26" s="293"/>
      <c r="D26" s="293"/>
      <c r="E26" s="342">
        <f t="shared" si="2"/>
      </c>
      <c r="F26" s="342">
        <f t="shared" si="3"/>
      </c>
      <c r="G26" s="308">
        <f t="shared" si="0"/>
      </c>
      <c r="H26" s="167"/>
      <c r="I26" s="335"/>
      <c r="J26" s="167"/>
      <c r="K26" s="167"/>
      <c r="L26" s="167"/>
      <c r="M26" s="185"/>
      <c r="N26" s="185"/>
      <c r="O26" s="335"/>
      <c r="P26" s="309">
        <v>0</v>
      </c>
      <c r="Q26" s="309">
        <v>0</v>
      </c>
      <c r="R26" s="310">
        <f t="shared" si="4"/>
        <v>0</v>
      </c>
      <c r="V26" t="s">
        <v>259</v>
      </c>
    </row>
    <row r="27" spans="1:22" ht="12.75" hidden="1" outlineLevel="1">
      <c r="A27" s="167"/>
      <c r="B27" s="293"/>
      <c r="C27" s="293"/>
      <c r="D27" s="293"/>
      <c r="E27" s="342">
        <f t="shared" si="2"/>
      </c>
      <c r="F27" s="342">
        <f t="shared" si="3"/>
      </c>
      <c r="G27" s="308">
        <f t="shared" si="0"/>
      </c>
      <c r="H27" s="167"/>
      <c r="I27" s="335"/>
      <c r="J27" s="167"/>
      <c r="K27" s="167"/>
      <c r="L27" s="167"/>
      <c r="M27" s="185"/>
      <c r="N27" s="185"/>
      <c r="O27" s="335"/>
      <c r="P27" s="309">
        <v>0</v>
      </c>
      <c r="Q27" s="309">
        <v>0</v>
      </c>
      <c r="R27" s="310">
        <f t="shared" si="4"/>
        <v>0</v>
      </c>
      <c r="V27" t="s">
        <v>260</v>
      </c>
    </row>
    <row r="28" spans="1:22" ht="12.75" hidden="1" outlineLevel="1">
      <c r="A28" s="167"/>
      <c r="B28" s="293"/>
      <c r="C28" s="293"/>
      <c r="D28" s="293"/>
      <c r="E28" s="342">
        <f t="shared" si="2"/>
      </c>
      <c r="F28" s="342">
        <f t="shared" si="3"/>
      </c>
      <c r="G28" s="308">
        <f t="shared" si="0"/>
      </c>
      <c r="H28" s="167"/>
      <c r="I28" s="335"/>
      <c r="J28" s="167"/>
      <c r="K28" s="167"/>
      <c r="L28" s="167"/>
      <c r="M28" s="185"/>
      <c r="N28" s="185"/>
      <c r="O28" s="335"/>
      <c r="P28" s="309">
        <v>0</v>
      </c>
      <c r="Q28" s="309">
        <v>0</v>
      </c>
      <c r="R28" s="310">
        <f t="shared" si="4"/>
        <v>0</v>
      </c>
      <c r="V28" t="s">
        <v>261</v>
      </c>
    </row>
    <row r="29" spans="1:22" ht="12.75" hidden="1" outlineLevel="1">
      <c r="A29" s="167"/>
      <c r="B29" s="293"/>
      <c r="C29" s="293"/>
      <c r="D29" s="293"/>
      <c r="E29" s="342">
        <f t="shared" si="2"/>
      </c>
      <c r="F29" s="342">
        <f t="shared" si="3"/>
      </c>
      <c r="G29" s="308">
        <f t="shared" si="0"/>
      </c>
      <c r="H29" s="167"/>
      <c r="I29" s="335"/>
      <c r="J29" s="167"/>
      <c r="K29" s="167"/>
      <c r="L29" s="167"/>
      <c r="M29" s="185"/>
      <c r="N29" s="185"/>
      <c r="O29" s="335"/>
      <c r="P29" s="309">
        <v>0</v>
      </c>
      <c r="Q29" s="309">
        <v>0</v>
      </c>
      <c r="R29" s="310">
        <f t="shared" si="4"/>
        <v>0</v>
      </c>
      <c r="V29" t="s">
        <v>277</v>
      </c>
    </row>
    <row r="30" spans="1:22" ht="12.75" hidden="1" outlineLevel="1">
      <c r="A30" s="167"/>
      <c r="B30" s="293"/>
      <c r="C30" s="293"/>
      <c r="D30" s="293"/>
      <c r="E30" s="342">
        <f t="shared" si="2"/>
      </c>
      <c r="F30" s="342">
        <f t="shared" si="3"/>
      </c>
      <c r="G30" s="308">
        <f t="shared" si="0"/>
      </c>
      <c r="H30" s="167"/>
      <c r="I30" s="335"/>
      <c r="J30" s="167"/>
      <c r="K30" s="167"/>
      <c r="L30" s="167"/>
      <c r="M30" s="185"/>
      <c r="N30" s="185"/>
      <c r="O30" s="335"/>
      <c r="P30" s="309">
        <v>0</v>
      </c>
      <c r="Q30" s="309">
        <v>0</v>
      </c>
      <c r="R30" s="310">
        <f t="shared" si="4"/>
        <v>0</v>
      </c>
      <c r="V30" t="s">
        <v>278</v>
      </c>
    </row>
    <row r="31" spans="1:22" ht="13.5" hidden="1" outlineLevel="1" thickBot="1">
      <c r="A31" s="335"/>
      <c r="B31" s="293"/>
      <c r="C31" s="293"/>
      <c r="D31" s="293"/>
      <c r="E31" s="342">
        <f t="shared" si="2"/>
      </c>
      <c r="F31" s="342">
        <f t="shared" si="3"/>
      </c>
      <c r="G31" s="308">
        <f t="shared" si="0"/>
      </c>
      <c r="H31" s="335"/>
      <c r="I31" s="335"/>
      <c r="J31" s="167"/>
      <c r="K31" s="167"/>
      <c r="L31" s="167"/>
      <c r="M31" s="185"/>
      <c r="N31" s="185"/>
      <c r="O31" s="335"/>
      <c r="P31" s="309">
        <v>0</v>
      </c>
      <c r="Q31" s="309">
        <v>0</v>
      </c>
      <c r="R31" s="310">
        <f t="shared" si="4"/>
        <v>0</v>
      </c>
      <c r="V31" t="s">
        <v>279</v>
      </c>
    </row>
    <row r="32" spans="1:22" ht="13.5" collapsed="1" thickBot="1">
      <c r="A32" s="176"/>
      <c r="B32" s="176"/>
      <c r="C32" s="176"/>
      <c r="D32" s="176"/>
      <c r="E32" s="176"/>
      <c r="F32" s="176"/>
      <c r="G32" s="176"/>
      <c r="H32" s="176"/>
      <c r="I32" s="176"/>
      <c r="J32" s="176"/>
      <c r="K32" s="176"/>
      <c r="L32" s="176"/>
      <c r="M32" s="176"/>
      <c r="N32" s="176"/>
      <c r="O32" s="176"/>
      <c r="P32" s="176"/>
      <c r="Q32" s="294" t="s">
        <v>9</v>
      </c>
      <c r="R32" s="311">
        <f>SUM(R7:R31)</f>
        <v>0</v>
      </c>
      <c r="V32" s="152"/>
    </row>
    <row r="33" ht="13.5" customHeight="1" thickBot="1">
      <c r="T33" s="152"/>
    </row>
    <row r="34" spans="1:20" ht="13.5" thickBot="1">
      <c r="A34" s="1" t="s">
        <v>288</v>
      </c>
      <c r="I34" s="350"/>
      <c r="J34" s="351"/>
      <c r="K34" s="348" t="s">
        <v>100</v>
      </c>
      <c r="L34" s="349"/>
      <c r="M34" s="91"/>
      <c r="N34" s="92"/>
      <c r="T34" s="152"/>
    </row>
    <row r="35" spans="1:18" ht="88.5" customHeight="1" thickBot="1">
      <c r="A35" s="2" t="s">
        <v>0</v>
      </c>
      <c r="B35" s="2" t="s">
        <v>134</v>
      </c>
      <c r="C35" s="2" t="s">
        <v>14</v>
      </c>
      <c r="D35" s="2" t="s">
        <v>14</v>
      </c>
      <c r="E35" s="2" t="s">
        <v>14</v>
      </c>
      <c r="F35" s="3" t="s">
        <v>13</v>
      </c>
      <c r="I35" s="389"/>
      <c r="J35" s="390"/>
      <c r="K35" s="390"/>
      <c r="L35" s="390"/>
      <c r="M35" s="390"/>
      <c r="N35" s="391"/>
      <c r="O35" s="93"/>
      <c r="R35" s="152"/>
    </row>
    <row r="36" spans="1:18" ht="12.75">
      <c r="A36" s="167"/>
      <c r="B36" s="168"/>
      <c r="C36" s="168"/>
      <c r="D36" s="168"/>
      <c r="E36" s="168"/>
      <c r="F36" s="169"/>
      <c r="R36" s="152"/>
    </row>
    <row r="37" spans="1:18" ht="12.75">
      <c r="A37" s="167"/>
      <c r="B37" s="168"/>
      <c r="C37" s="168"/>
      <c r="D37" s="276"/>
      <c r="E37" s="168"/>
      <c r="F37" s="169"/>
      <c r="R37" s="152"/>
    </row>
    <row r="38" spans="1:18" ht="12.75">
      <c r="A38" s="167"/>
      <c r="B38" s="168"/>
      <c r="C38" s="168"/>
      <c r="D38" s="168"/>
      <c r="E38" s="168"/>
      <c r="F38" s="169"/>
      <c r="R38" s="152"/>
    </row>
    <row r="39" spans="1:18" ht="12.75">
      <c r="A39" s="167"/>
      <c r="B39" s="168"/>
      <c r="C39" s="168"/>
      <c r="D39" s="168"/>
      <c r="E39" s="168"/>
      <c r="F39" s="169"/>
      <c r="R39" s="152"/>
    </row>
    <row r="40" spans="1:18" ht="12.75">
      <c r="A40" s="167"/>
      <c r="B40" s="168"/>
      <c r="C40" s="168"/>
      <c r="D40" s="168"/>
      <c r="E40" s="168"/>
      <c r="F40" s="169"/>
      <c r="R40" s="152"/>
    </row>
    <row r="41" ht="12.75">
      <c r="T41" s="152"/>
    </row>
    <row r="43" ht="12.75">
      <c r="A43" s="1" t="s">
        <v>10</v>
      </c>
    </row>
    <row r="45" spans="1:14" ht="31.5" customHeight="1">
      <c r="A45" s="10" t="s">
        <v>0</v>
      </c>
      <c r="B45" s="2" t="s">
        <v>147</v>
      </c>
      <c r="C45" s="2" t="s">
        <v>11</v>
      </c>
      <c r="D45" s="2" t="s">
        <v>2</v>
      </c>
      <c r="E45" s="2" t="s">
        <v>133</v>
      </c>
      <c r="F45" s="10" t="s">
        <v>8</v>
      </c>
      <c r="I45" s="66" t="s">
        <v>135</v>
      </c>
      <c r="J45" s="32"/>
      <c r="K45" s="32"/>
      <c r="L45" s="32"/>
      <c r="M45" s="32"/>
      <c r="N45" s="32"/>
    </row>
    <row r="46" spans="1:14" ht="12.75">
      <c r="A46" s="335"/>
      <c r="B46" s="167"/>
      <c r="C46" s="309"/>
      <c r="D46" s="345"/>
      <c r="E46" s="346"/>
      <c r="F46" s="310">
        <f aca="true" t="shared" si="5" ref="F46:F55">C46*B46</f>
        <v>0</v>
      </c>
      <c r="I46" s="386"/>
      <c r="J46" s="387"/>
      <c r="K46" s="387"/>
      <c r="L46" s="387"/>
      <c r="M46" s="387"/>
      <c r="N46" s="388"/>
    </row>
    <row r="47" spans="1:14" ht="12.75">
      <c r="A47" s="167"/>
      <c r="B47" s="167"/>
      <c r="C47" s="309"/>
      <c r="D47" s="170"/>
      <c r="E47" s="169"/>
      <c r="F47" s="310">
        <f t="shared" si="5"/>
        <v>0</v>
      </c>
      <c r="I47" s="386"/>
      <c r="J47" s="387"/>
      <c r="K47" s="387"/>
      <c r="L47" s="387"/>
      <c r="M47" s="387"/>
      <c r="N47" s="388"/>
    </row>
    <row r="48" spans="1:14" ht="12.75">
      <c r="A48" s="167"/>
      <c r="B48" s="167"/>
      <c r="C48" s="309"/>
      <c r="D48" s="170"/>
      <c r="E48" s="169"/>
      <c r="F48" s="310">
        <f t="shared" si="5"/>
        <v>0</v>
      </c>
      <c r="I48" s="386"/>
      <c r="J48" s="387"/>
      <c r="K48" s="387"/>
      <c r="L48" s="387"/>
      <c r="M48" s="387"/>
      <c r="N48" s="388"/>
    </row>
    <row r="49" spans="1:14" ht="12.75">
      <c r="A49" s="167"/>
      <c r="B49" s="167"/>
      <c r="C49" s="309"/>
      <c r="D49" s="170"/>
      <c r="E49" s="169"/>
      <c r="F49" s="310">
        <f t="shared" si="5"/>
        <v>0</v>
      </c>
      <c r="I49" s="386"/>
      <c r="J49" s="387"/>
      <c r="K49" s="387"/>
      <c r="L49" s="387"/>
      <c r="M49" s="387"/>
      <c r="N49" s="388"/>
    </row>
    <row r="50" spans="1:14" ht="12.75">
      <c r="A50" s="167"/>
      <c r="B50" s="167"/>
      <c r="C50" s="309"/>
      <c r="D50" s="277"/>
      <c r="E50" s="169"/>
      <c r="F50" s="310">
        <f t="shared" si="5"/>
        <v>0</v>
      </c>
      <c r="I50" s="386"/>
      <c r="J50" s="387"/>
      <c r="K50" s="387"/>
      <c r="L50" s="387"/>
      <c r="M50" s="387"/>
      <c r="N50" s="388"/>
    </row>
    <row r="51" spans="1:14" ht="12.75">
      <c r="A51" s="167"/>
      <c r="B51" s="167"/>
      <c r="C51" s="309"/>
      <c r="D51" s="170"/>
      <c r="E51" s="169"/>
      <c r="F51" s="310">
        <f t="shared" si="5"/>
        <v>0</v>
      </c>
      <c r="I51" s="386"/>
      <c r="J51" s="387"/>
      <c r="K51" s="387"/>
      <c r="L51" s="387"/>
      <c r="M51" s="387"/>
      <c r="N51" s="388"/>
    </row>
    <row r="52" spans="1:14" ht="12.75">
      <c r="A52" s="167"/>
      <c r="B52" s="167"/>
      <c r="C52" s="309"/>
      <c r="D52" s="170"/>
      <c r="E52" s="169"/>
      <c r="F52" s="310">
        <f t="shared" si="5"/>
        <v>0</v>
      </c>
      <c r="I52" s="386"/>
      <c r="J52" s="387"/>
      <c r="K52" s="387"/>
      <c r="L52" s="387"/>
      <c r="M52" s="387"/>
      <c r="N52" s="388"/>
    </row>
    <row r="53" spans="1:14" ht="12.75">
      <c r="A53" s="167"/>
      <c r="B53" s="167"/>
      <c r="C53" s="309"/>
      <c r="D53" s="170"/>
      <c r="E53" s="169"/>
      <c r="F53" s="310">
        <f t="shared" si="5"/>
        <v>0</v>
      </c>
      <c r="I53" s="386"/>
      <c r="J53" s="387"/>
      <c r="K53" s="387"/>
      <c r="L53" s="387"/>
      <c r="M53" s="387"/>
      <c r="N53" s="388"/>
    </row>
    <row r="54" spans="1:14" ht="12.75">
      <c r="A54" s="167"/>
      <c r="B54" s="167"/>
      <c r="C54" s="309"/>
      <c r="D54" s="170"/>
      <c r="E54" s="169"/>
      <c r="F54" s="310">
        <f t="shared" si="5"/>
        <v>0</v>
      </c>
      <c r="I54" s="386"/>
      <c r="J54" s="387"/>
      <c r="K54" s="387"/>
      <c r="L54" s="387"/>
      <c r="M54" s="387"/>
      <c r="N54" s="388"/>
    </row>
    <row r="55" spans="1:14" ht="13.5" thickBot="1">
      <c r="A55" s="167"/>
      <c r="B55" s="167"/>
      <c r="C55" s="309"/>
      <c r="D55" s="170"/>
      <c r="E55" s="169"/>
      <c r="F55" s="310">
        <f t="shared" si="5"/>
        <v>0</v>
      </c>
      <c r="I55" s="242"/>
      <c r="J55" s="337"/>
      <c r="K55" s="337"/>
      <c r="L55" s="337"/>
      <c r="M55" s="337"/>
      <c r="N55" s="171"/>
    </row>
    <row r="56" spans="1:14" ht="12.75" hidden="1" outlineLevel="1">
      <c r="A56" s="167"/>
      <c r="B56" s="167"/>
      <c r="C56" s="309"/>
      <c r="D56" s="170"/>
      <c r="E56" s="169"/>
      <c r="F56" s="310">
        <f aca="true" t="shared" si="6" ref="F56:F65">C56*B56</f>
        <v>0</v>
      </c>
      <c r="I56" s="242"/>
      <c r="J56" s="337"/>
      <c r="K56" s="337"/>
      <c r="L56" s="337"/>
      <c r="M56" s="337"/>
      <c r="N56" s="171"/>
    </row>
    <row r="57" spans="1:14" ht="12.75" hidden="1" outlineLevel="1">
      <c r="A57" s="167"/>
      <c r="B57" s="167"/>
      <c r="C57" s="309"/>
      <c r="D57" s="170"/>
      <c r="E57" s="169"/>
      <c r="F57" s="310">
        <f t="shared" si="6"/>
        <v>0</v>
      </c>
      <c r="I57" s="242"/>
      <c r="J57" s="337"/>
      <c r="K57" s="337"/>
      <c r="L57" s="337"/>
      <c r="M57" s="337"/>
      <c r="N57" s="171"/>
    </row>
    <row r="58" spans="1:14" ht="12.75" hidden="1" outlineLevel="1">
      <c r="A58" s="167"/>
      <c r="B58" s="167"/>
      <c r="C58" s="309"/>
      <c r="D58" s="170"/>
      <c r="E58" s="169"/>
      <c r="F58" s="310">
        <f t="shared" si="6"/>
        <v>0</v>
      </c>
      <c r="I58" s="242"/>
      <c r="J58" s="337"/>
      <c r="K58" s="337"/>
      <c r="L58" s="337"/>
      <c r="M58" s="337"/>
      <c r="N58" s="171"/>
    </row>
    <row r="59" spans="1:14" ht="12.75" hidden="1" outlineLevel="1">
      <c r="A59" s="167"/>
      <c r="B59" s="167"/>
      <c r="C59" s="309"/>
      <c r="D59" s="170"/>
      <c r="E59" s="169"/>
      <c r="F59" s="310">
        <f t="shared" si="6"/>
        <v>0</v>
      </c>
      <c r="I59" s="242"/>
      <c r="J59" s="337"/>
      <c r="K59" s="337"/>
      <c r="L59" s="337"/>
      <c r="M59" s="337"/>
      <c r="N59" s="171"/>
    </row>
    <row r="60" spans="1:14" ht="12.75" hidden="1" outlineLevel="1">
      <c r="A60" s="167"/>
      <c r="B60" s="167"/>
      <c r="C60" s="309"/>
      <c r="D60" s="170"/>
      <c r="E60" s="169"/>
      <c r="F60" s="310">
        <f t="shared" si="6"/>
        <v>0</v>
      </c>
      <c r="I60" s="242"/>
      <c r="J60" s="337"/>
      <c r="K60" s="337"/>
      <c r="L60" s="337"/>
      <c r="M60" s="337"/>
      <c r="N60" s="171"/>
    </row>
    <row r="61" spans="1:14" ht="12.75" hidden="1" outlineLevel="1">
      <c r="A61" s="167"/>
      <c r="B61" s="167"/>
      <c r="C61" s="309"/>
      <c r="D61" s="170"/>
      <c r="E61" s="169"/>
      <c r="F61" s="310">
        <f t="shared" si="6"/>
        <v>0</v>
      </c>
      <c r="I61" s="242"/>
      <c r="J61" s="337"/>
      <c r="K61" s="337"/>
      <c r="L61" s="337"/>
      <c r="M61" s="337"/>
      <c r="N61" s="171"/>
    </row>
    <row r="62" spans="1:14" ht="12.75" hidden="1" outlineLevel="1">
      <c r="A62" s="167"/>
      <c r="B62" s="167"/>
      <c r="C62" s="309"/>
      <c r="D62" s="170"/>
      <c r="E62" s="169"/>
      <c r="F62" s="310">
        <f t="shared" si="6"/>
        <v>0</v>
      </c>
      <c r="I62" s="242"/>
      <c r="J62" s="337"/>
      <c r="K62" s="337"/>
      <c r="L62" s="337"/>
      <c r="M62" s="337"/>
      <c r="N62" s="171"/>
    </row>
    <row r="63" spans="1:14" ht="12.75" hidden="1" outlineLevel="1">
      <c r="A63" s="167"/>
      <c r="B63" s="167"/>
      <c r="C63" s="309"/>
      <c r="D63" s="170"/>
      <c r="E63" s="169"/>
      <c r="F63" s="310">
        <f t="shared" si="6"/>
        <v>0</v>
      </c>
      <c r="I63" s="242"/>
      <c r="J63" s="337"/>
      <c r="K63" s="337"/>
      <c r="L63" s="337"/>
      <c r="M63" s="337"/>
      <c r="N63" s="171"/>
    </row>
    <row r="64" spans="1:14" ht="12.75" hidden="1" outlineLevel="1">
      <c r="A64" s="167"/>
      <c r="B64" s="167"/>
      <c r="C64" s="309"/>
      <c r="D64" s="170"/>
      <c r="E64" s="169"/>
      <c r="F64" s="310">
        <f t="shared" si="6"/>
        <v>0</v>
      </c>
      <c r="I64" s="242"/>
      <c r="J64" s="337"/>
      <c r="K64" s="337"/>
      <c r="L64" s="337"/>
      <c r="M64" s="337"/>
      <c r="N64" s="171"/>
    </row>
    <row r="65" spans="1:14" ht="13.5" customHeight="1" hidden="1" outlineLevel="1" thickBot="1">
      <c r="A65" s="167"/>
      <c r="B65" s="167"/>
      <c r="C65" s="309"/>
      <c r="D65" s="170"/>
      <c r="E65" s="169"/>
      <c r="F65" s="310">
        <f t="shared" si="6"/>
        <v>0</v>
      </c>
      <c r="I65" s="386"/>
      <c r="J65" s="387"/>
      <c r="K65" s="387"/>
      <c r="L65" s="387"/>
      <c r="M65" s="387"/>
      <c r="N65" s="388"/>
    </row>
    <row r="66" spans="1:6" ht="13.5" collapsed="1" thickBot="1">
      <c r="A66" s="295"/>
      <c r="B66" s="295"/>
      <c r="C66" s="292"/>
      <c r="D66" s="296"/>
      <c r="E66" s="294" t="s">
        <v>9</v>
      </c>
      <c r="F66" s="311">
        <f>SUM(F46:F65)</f>
        <v>0</v>
      </c>
    </row>
  </sheetData>
  <sheetProtection password="DC96" sheet="1" objects="1" scenarios="1" formatCells="0" formatRows="0" selectLockedCells="1"/>
  <protectedRanges>
    <protectedRange sqref="H7:I31 D46:E65" name="Bereich1"/>
  </protectedRanges>
  <mergeCells count="11">
    <mergeCell ref="I35:N35"/>
    <mergeCell ref="I46:N46"/>
    <mergeCell ref="I47:N47"/>
    <mergeCell ref="I48:N48"/>
    <mergeCell ref="I50:N50"/>
    <mergeCell ref="I49:N49"/>
    <mergeCell ref="I65:N65"/>
    <mergeCell ref="I51:N51"/>
    <mergeCell ref="I52:N52"/>
    <mergeCell ref="I53:N53"/>
    <mergeCell ref="I54:N54"/>
  </mergeCells>
  <dataValidations count="2">
    <dataValidation type="list" allowBlank="1" showInputMessage="1" showErrorMessage="1" sqref="I7:I31">
      <formula1>$V$7:$V$31</formula1>
    </dataValidation>
    <dataValidation type="list" allowBlank="1" showInputMessage="1" showErrorMessage="1" sqref="O7:O31">
      <formula1>$T$5:$T$6</formula1>
    </dataValidation>
  </dataValidations>
  <printOptions/>
  <pageMargins left="0.3937007874015748" right="0.3937007874015748" top="0.1968503937007874" bottom="0.1968503937007874" header="0.5118110236220472" footer="0.5118110236220472"/>
  <pageSetup horizontalDpi="600" verticalDpi="600" orientation="landscape" paperSize="9" scale="47"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20.xml><?xml version="1.0" encoding="utf-8"?>
<worksheet xmlns="http://schemas.openxmlformats.org/spreadsheetml/2006/main" xmlns:r="http://schemas.openxmlformats.org/officeDocument/2006/relationships">
  <sheetPr codeName="Tabelle20"/>
  <dimension ref="A4:N44"/>
  <sheetViews>
    <sheetView showGridLines="0" zoomScaleSheetLayoutView="100" zoomScalePageLayoutView="0" workbookViewId="0" topLeftCell="A1">
      <selection activeCell="E20" sqref="E20"/>
    </sheetView>
  </sheetViews>
  <sheetFormatPr defaultColWidth="11.421875" defaultRowHeight="12.75"/>
  <cols>
    <col min="1" max="1" width="17.8515625" style="0" customWidth="1"/>
    <col min="2" max="2" width="23.57421875" style="0" customWidth="1"/>
    <col min="3" max="3" width="15.140625" style="0" customWidth="1"/>
    <col min="4" max="4" width="23.7109375" style="0" bestFit="1" customWidth="1"/>
    <col min="5" max="5" width="16.7109375" style="0" bestFit="1" customWidth="1"/>
  </cols>
  <sheetData>
    <row r="4" ht="12.75">
      <c r="A4" s="1" t="s">
        <v>114</v>
      </c>
    </row>
    <row r="6" spans="1:3" ht="12.75">
      <c r="A6" s="32" t="s">
        <v>17</v>
      </c>
      <c r="B6" s="32"/>
      <c r="C6" s="74"/>
    </row>
    <row r="7" spans="1:3" ht="12.75">
      <c r="A7" s="5" t="s">
        <v>99</v>
      </c>
      <c r="B7" s="85">
        <f>'1.1-1.2 Bezüge Personal - SV'!$R$32+'1.1-1.2 Bezüge Personal - SV'!$F$66+'1.3 Reisekosten Personal'!$D$14</f>
        <v>0</v>
      </c>
      <c r="C7" s="163"/>
    </row>
    <row r="8" spans="1:3" ht="12.75">
      <c r="A8" s="5" t="s">
        <v>97</v>
      </c>
      <c r="B8" s="85">
        <f>'2.1-2.4Unterhaltsgeld - SV TN'!$F$12+'2.1-2.4Unterhaltsgeld - SV TN'!$F$26+'2.5-2.6 Fahrt-Unterkunftskosten'!$E$17+'2.7 Kinderbetreuung'!$E$6</f>
        <v>0</v>
      </c>
      <c r="C8" s="163"/>
    </row>
    <row r="9" spans="1:3" ht="13.5" thickBot="1">
      <c r="A9" s="120" t="s">
        <v>98</v>
      </c>
      <c r="B9" s="190">
        <f>'3.1 Verbrauchsgüter'!$E$29+'3.2 Gegenstände Miete-Leasing'!$J$15+'3.3 Abschreibung Gegenstände'!$I$31+'3.3 Abschreibung Gegenstände'!$F$49</f>
        <v>0</v>
      </c>
      <c r="C9" s="163"/>
    </row>
    <row r="10" spans="1:3" ht="13.5" thickBot="1">
      <c r="A10" s="188" t="s">
        <v>101</v>
      </c>
      <c r="B10" s="189">
        <f>B7+B8+B9</f>
        <v>0</v>
      </c>
      <c r="C10" s="41"/>
    </row>
    <row r="11" spans="1:3" ht="12.75">
      <c r="A11" s="364" t="s">
        <v>290</v>
      </c>
      <c r="B11" s="187">
        <f>ROUNDDOWN(B10*0.1,2)</f>
        <v>0</v>
      </c>
      <c r="C11" s="41"/>
    </row>
    <row r="14" ht="12.75">
      <c r="A14" s="1" t="s">
        <v>113</v>
      </c>
    </row>
    <row r="16" ht="13.5" thickBot="1"/>
    <row r="17" spans="1:6" ht="13.5" thickBot="1">
      <c r="A17" s="95" t="s">
        <v>102</v>
      </c>
      <c r="B17" s="96"/>
      <c r="C17" s="74"/>
      <c r="E17" s="527" t="s">
        <v>105</v>
      </c>
      <c r="F17" s="528"/>
    </row>
    <row r="18" spans="1:6" ht="12.75">
      <c r="A18" s="94" t="s">
        <v>103</v>
      </c>
      <c r="B18" s="85">
        <f>B7+'1.4 Ausgaben ex. Lehrgänge'!F13+'1.4 Ausgaben ex. Lehrgänge'!E21</f>
        <v>0</v>
      </c>
      <c r="C18" s="163"/>
      <c r="E18" s="218" t="s">
        <v>108</v>
      </c>
      <c r="F18" s="359">
        <v>0</v>
      </c>
    </row>
    <row r="19" spans="1:6" ht="12.75">
      <c r="A19" s="5" t="s">
        <v>97</v>
      </c>
      <c r="B19" s="85">
        <f>B8</f>
        <v>0</v>
      </c>
      <c r="C19" s="163"/>
      <c r="E19" s="218" t="s">
        <v>109</v>
      </c>
      <c r="F19" s="359">
        <v>0</v>
      </c>
    </row>
    <row r="20" spans="1:6" ht="12.75">
      <c r="A20" s="5" t="s">
        <v>98</v>
      </c>
      <c r="B20" s="85">
        <f>B9</f>
        <v>0</v>
      </c>
      <c r="C20" s="163"/>
      <c r="E20" s="218" t="s">
        <v>106</v>
      </c>
      <c r="F20" s="359">
        <v>0</v>
      </c>
    </row>
    <row r="21" spans="1:6" ht="12.75">
      <c r="A21" s="5" t="s">
        <v>104</v>
      </c>
      <c r="B21" s="85">
        <f>B11</f>
        <v>0</v>
      </c>
      <c r="C21" s="163"/>
      <c r="E21" s="218" t="s">
        <v>107</v>
      </c>
      <c r="F21" s="359">
        <v>0</v>
      </c>
    </row>
    <row r="22" spans="1:6" ht="13.5" thickBot="1">
      <c r="A22" s="329" t="s">
        <v>253</v>
      </c>
      <c r="B22" s="330">
        <v>0</v>
      </c>
      <c r="C22" s="163"/>
      <c r="E22" s="226" t="s">
        <v>8</v>
      </c>
      <c r="F22" s="225">
        <f>SUM(F18:F21)</f>
        <v>0</v>
      </c>
    </row>
    <row r="23" spans="1:6" ht="13.5" thickBot="1">
      <c r="A23" s="325" t="s">
        <v>8</v>
      </c>
      <c r="B23" s="326">
        <f>(B18+B19+B20+B21)-B22</f>
        <v>0</v>
      </c>
      <c r="C23" s="163"/>
      <c r="E23" s="327"/>
      <c r="F23" s="328"/>
    </row>
    <row r="26" spans="1:10" ht="12.75">
      <c r="A26" s="32" t="s">
        <v>110</v>
      </c>
      <c r="B26" s="32"/>
      <c r="C26" s="74"/>
      <c r="E26" s="160" t="s">
        <v>183</v>
      </c>
      <c r="F26" s="161"/>
      <c r="G26" s="161"/>
      <c r="H26" s="161"/>
      <c r="I26" s="161"/>
      <c r="J26" s="162"/>
    </row>
    <row r="27" spans="1:10" ht="12.75">
      <c r="A27" s="5" t="s">
        <v>111</v>
      </c>
      <c r="B27" s="153">
        <f>IF(B23&gt;0,F20/B23,0)</f>
        <v>0</v>
      </c>
      <c r="C27" s="164"/>
      <c r="E27" s="544"/>
      <c r="F27" s="504"/>
      <c r="G27" s="504"/>
      <c r="H27" s="504"/>
      <c r="I27" s="504"/>
      <c r="J27" s="472"/>
    </row>
    <row r="28" spans="1:10" ht="12.75">
      <c r="A28" s="97" t="s">
        <v>112</v>
      </c>
      <c r="B28" s="153">
        <f>IF(B23&gt;0,F21/B23,0)</f>
        <v>0</v>
      </c>
      <c r="C28" s="164"/>
      <c r="E28" s="473"/>
      <c r="F28" s="369"/>
      <c r="G28" s="369"/>
      <c r="H28" s="369"/>
      <c r="I28" s="369"/>
      <c r="J28" s="474"/>
    </row>
    <row r="29" spans="1:10" ht="12.75">
      <c r="A29" s="98" t="s">
        <v>8</v>
      </c>
      <c r="B29" s="154">
        <f>B27+B28</f>
        <v>0</v>
      </c>
      <c r="C29" s="165"/>
      <c r="E29" s="473"/>
      <c r="F29" s="369"/>
      <c r="G29" s="369"/>
      <c r="H29" s="369"/>
      <c r="I29" s="369"/>
      <c r="J29" s="474"/>
    </row>
    <row r="30" spans="5:10" ht="12.75">
      <c r="E30" s="475"/>
      <c r="F30" s="505"/>
      <c r="G30" s="505"/>
      <c r="H30" s="505"/>
      <c r="I30" s="505"/>
      <c r="J30" s="476"/>
    </row>
    <row r="31" spans="1:3" ht="12.75">
      <c r="A31" s="545" t="s">
        <v>115</v>
      </c>
      <c r="B31" s="545"/>
      <c r="C31" s="545"/>
    </row>
    <row r="33" ht="12.75">
      <c r="A33" t="s">
        <v>67</v>
      </c>
    </row>
    <row r="34" ht="13.5" thickBot="1">
      <c r="A34" t="s">
        <v>68</v>
      </c>
    </row>
    <row r="35" spans="1:7" ht="12.75">
      <c r="A35" s="529" t="s">
        <v>116</v>
      </c>
      <c r="B35" s="530"/>
      <c r="C35" s="530"/>
      <c r="D35" s="530"/>
      <c r="E35" s="531"/>
      <c r="F35" s="531"/>
      <c r="G35" s="532"/>
    </row>
    <row r="36" spans="1:7" ht="12.75">
      <c r="A36" s="533"/>
      <c r="B36" s="534"/>
      <c r="C36" s="534"/>
      <c r="D36" s="534"/>
      <c r="E36" s="534"/>
      <c r="F36" s="534"/>
      <c r="G36" s="535"/>
    </row>
    <row r="37" spans="1:7" ht="13.5" thickBot="1">
      <c r="A37" s="536"/>
      <c r="B37" s="537"/>
      <c r="C37" s="537"/>
      <c r="D37" s="537"/>
      <c r="E37" s="537"/>
      <c r="F37" s="537"/>
      <c r="G37" s="538"/>
    </row>
    <row r="41" spans="1:14" ht="12.75">
      <c r="A41" s="539" t="s">
        <v>181</v>
      </c>
      <c r="B41" s="540"/>
      <c r="C41" s="540"/>
      <c r="D41" s="540"/>
      <c r="E41" s="540"/>
      <c r="F41" s="504"/>
      <c r="G41" s="504"/>
      <c r="H41" s="504"/>
      <c r="I41" s="504"/>
      <c r="J41" s="504"/>
      <c r="K41" s="504"/>
      <c r="L41" s="504"/>
      <c r="M41" s="504"/>
      <c r="N41" s="472"/>
    </row>
    <row r="42" spans="1:14" ht="12.75">
      <c r="A42" s="541"/>
      <c r="B42" s="438"/>
      <c r="C42" s="438"/>
      <c r="D42" s="438"/>
      <c r="E42" s="438"/>
      <c r="F42" s="369"/>
      <c r="G42" s="369"/>
      <c r="H42" s="369"/>
      <c r="I42" s="369"/>
      <c r="J42" s="369"/>
      <c r="K42" s="369"/>
      <c r="L42" s="369"/>
      <c r="M42" s="369"/>
      <c r="N42" s="474"/>
    </row>
    <row r="43" spans="1:14" ht="12.75">
      <c r="A43" s="541"/>
      <c r="B43" s="438"/>
      <c r="C43" s="438"/>
      <c r="D43" s="438"/>
      <c r="E43" s="438"/>
      <c r="F43" s="369"/>
      <c r="G43" s="369"/>
      <c r="H43" s="369"/>
      <c r="I43" s="369"/>
      <c r="J43" s="369"/>
      <c r="K43" s="369"/>
      <c r="L43" s="369"/>
      <c r="M43" s="369"/>
      <c r="N43" s="474"/>
    </row>
    <row r="44" spans="1:14" ht="12.75">
      <c r="A44" s="542"/>
      <c r="B44" s="543"/>
      <c r="C44" s="543"/>
      <c r="D44" s="543"/>
      <c r="E44" s="543"/>
      <c r="F44" s="505"/>
      <c r="G44" s="505"/>
      <c r="H44" s="505"/>
      <c r="I44" s="505"/>
      <c r="J44" s="505"/>
      <c r="K44" s="505"/>
      <c r="L44" s="505"/>
      <c r="M44" s="505"/>
      <c r="N44" s="476"/>
    </row>
  </sheetData>
  <sheetProtection password="DC96" sheet="1" objects="1" scenarios="1" formatCells="0"/>
  <mergeCells count="6">
    <mergeCell ref="E17:F17"/>
    <mergeCell ref="A35:G35"/>
    <mergeCell ref="A36:G37"/>
    <mergeCell ref="A41:N44"/>
    <mergeCell ref="E27:J30"/>
    <mergeCell ref="A31:C31"/>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21.xml><?xml version="1.0" encoding="utf-8"?>
<worksheet xmlns="http://schemas.openxmlformats.org/spreadsheetml/2006/main" xmlns:r="http://schemas.openxmlformats.org/officeDocument/2006/relationships">
  <sheetPr codeName="Tabelle3">
    <pageSetUpPr fitToPage="1"/>
  </sheetPr>
  <dimension ref="A3:N54"/>
  <sheetViews>
    <sheetView showGridLines="0" zoomScalePageLayoutView="0" workbookViewId="0" topLeftCell="A2">
      <selection activeCell="D12" sqref="D12"/>
    </sheetView>
  </sheetViews>
  <sheetFormatPr defaultColWidth="11.421875" defaultRowHeight="12.75"/>
  <cols>
    <col min="1" max="1" width="19.00390625" style="0" customWidth="1"/>
    <col min="2" max="2" width="23.421875" style="0" customWidth="1"/>
    <col min="5" max="5" width="15.28125" style="0" customWidth="1"/>
    <col min="6" max="6" width="21.8515625" style="0" customWidth="1"/>
  </cols>
  <sheetData>
    <row r="3" ht="12.75">
      <c r="A3" s="1" t="s">
        <v>210</v>
      </c>
    </row>
    <row r="5" spans="1:3" ht="12.75">
      <c r="A5" s="32" t="s">
        <v>17</v>
      </c>
      <c r="B5" s="32"/>
      <c r="C5" s="74"/>
    </row>
    <row r="6" spans="1:3" ht="12.75">
      <c r="A6" s="5" t="s">
        <v>99</v>
      </c>
      <c r="B6" s="85">
        <f>'Prüfung 1.1-1.2'!$L$99+'Prüfung 1.3'!$E$21</f>
        <v>0</v>
      </c>
      <c r="C6" s="163"/>
    </row>
    <row r="7" spans="1:3" ht="12.75">
      <c r="A7" s="5" t="s">
        <v>97</v>
      </c>
      <c r="B7" s="85">
        <f>'Prüfung 2.1-2.4'!$G$29+'Prüfung 2.5-2.6'!$F$30+'Prüfung 2.7'!$D$22</f>
        <v>0</v>
      </c>
      <c r="C7" s="163"/>
    </row>
    <row r="8" spans="1:3" ht="13.5" thickBot="1">
      <c r="A8" s="120" t="s">
        <v>98</v>
      </c>
      <c r="B8" s="190">
        <f>'Prüfung 3.1'!$D$41+'Prüfung 3.2'!$D$31+'Prüfung 3.3'!$D$57</f>
        <v>0</v>
      </c>
      <c r="C8" s="163"/>
    </row>
    <row r="9" spans="1:3" ht="13.5" thickBot="1">
      <c r="A9" s="188" t="s">
        <v>101</v>
      </c>
      <c r="B9" s="189">
        <f>B6+B7+B8</f>
        <v>0</v>
      </c>
      <c r="C9" s="41"/>
    </row>
    <row r="10" spans="1:3" ht="12.75">
      <c r="A10" s="364" t="s">
        <v>290</v>
      </c>
      <c r="B10" s="187">
        <f>ROUNDDOWN(B9*0.1,2)</f>
        <v>0</v>
      </c>
      <c r="C10" s="41"/>
    </row>
    <row r="13" ht="12.75">
      <c r="A13" s="1" t="s">
        <v>113</v>
      </c>
    </row>
    <row r="15" ht="13.5" thickBot="1"/>
    <row r="16" spans="1:6" ht="13.5" thickBot="1">
      <c r="A16" s="95" t="s">
        <v>102</v>
      </c>
      <c r="B16" s="96"/>
      <c r="C16" s="74"/>
      <c r="E16" s="527" t="s">
        <v>105</v>
      </c>
      <c r="F16" s="528"/>
    </row>
    <row r="17" spans="1:6" ht="12.75">
      <c r="A17" s="94" t="s">
        <v>103</v>
      </c>
      <c r="B17" s="85">
        <f>B6+'Prüfung 1.4'!H31</f>
        <v>0</v>
      </c>
      <c r="C17" s="163"/>
      <c r="E17" s="218" t="s">
        <v>108</v>
      </c>
      <c r="F17" s="359">
        <v>0</v>
      </c>
    </row>
    <row r="18" spans="1:6" ht="12.75">
      <c r="A18" s="5" t="s">
        <v>97</v>
      </c>
      <c r="B18" s="85">
        <f>B7</f>
        <v>0</v>
      </c>
      <c r="C18" s="163"/>
      <c r="E18" s="218" t="s">
        <v>109</v>
      </c>
      <c r="F18" s="359">
        <v>0</v>
      </c>
    </row>
    <row r="19" spans="1:6" ht="12.75">
      <c r="A19" s="5" t="s">
        <v>98</v>
      </c>
      <c r="B19" s="85">
        <f>B8</f>
        <v>0</v>
      </c>
      <c r="C19" s="163"/>
      <c r="E19" s="218" t="s">
        <v>106</v>
      </c>
      <c r="F19" s="359">
        <v>0</v>
      </c>
    </row>
    <row r="20" spans="1:6" ht="12.75">
      <c r="A20" s="5" t="s">
        <v>104</v>
      </c>
      <c r="B20" s="85">
        <f>B10</f>
        <v>0</v>
      </c>
      <c r="C20" s="163"/>
      <c r="E20" s="218" t="s">
        <v>107</v>
      </c>
      <c r="F20" s="359">
        <v>0</v>
      </c>
    </row>
    <row r="21" spans="1:6" ht="12.75">
      <c r="A21" s="331" t="s">
        <v>253</v>
      </c>
      <c r="B21" s="332">
        <v>0</v>
      </c>
      <c r="C21" s="163"/>
      <c r="E21" s="226" t="s">
        <v>8</v>
      </c>
      <c r="F21" s="225">
        <f>SUM(F17:F20)</f>
        <v>0</v>
      </c>
    </row>
    <row r="22" spans="1:6" ht="12.75">
      <c r="A22" s="333" t="s">
        <v>8</v>
      </c>
      <c r="B22" s="334">
        <f>(B17+B18+B19+B20)-B21</f>
        <v>0</v>
      </c>
      <c r="C22" s="328"/>
      <c r="D22" s="271"/>
      <c r="E22" s="327"/>
      <c r="F22" s="328"/>
    </row>
    <row r="25" spans="1:10" ht="12.75">
      <c r="A25" s="32" t="s">
        <v>110</v>
      </c>
      <c r="B25" s="32"/>
      <c r="C25" s="74"/>
      <c r="E25" s="160" t="s">
        <v>183</v>
      </c>
      <c r="F25" s="161"/>
      <c r="G25" s="161"/>
      <c r="H25" s="161"/>
      <c r="I25" s="161"/>
      <c r="J25" s="162"/>
    </row>
    <row r="26" spans="1:10" ht="12.75">
      <c r="A26" s="5" t="s">
        <v>111</v>
      </c>
      <c r="B26" s="153">
        <f>IF(B22&gt;0,F19/B22,0)</f>
        <v>0</v>
      </c>
      <c r="C26" s="164"/>
      <c r="E26" s="544"/>
      <c r="F26" s="504"/>
      <c r="G26" s="504"/>
      <c r="H26" s="504"/>
      <c r="I26" s="504"/>
      <c r="J26" s="472"/>
    </row>
    <row r="27" spans="1:10" ht="12.75">
      <c r="A27" s="97" t="s">
        <v>112</v>
      </c>
      <c r="B27" s="153">
        <f>IF(B22&gt;0,F20/B22,0)</f>
        <v>0</v>
      </c>
      <c r="C27" s="164"/>
      <c r="E27" s="473"/>
      <c r="F27" s="369"/>
      <c r="G27" s="369"/>
      <c r="H27" s="369"/>
      <c r="I27" s="369"/>
      <c r="J27" s="474"/>
    </row>
    <row r="28" spans="1:10" ht="12.75">
      <c r="A28" s="98" t="s">
        <v>8</v>
      </c>
      <c r="B28" s="154">
        <f>B26+B27</f>
        <v>0</v>
      </c>
      <c r="C28" s="165"/>
      <c r="E28" s="473"/>
      <c r="F28" s="369"/>
      <c r="G28" s="369"/>
      <c r="H28" s="369"/>
      <c r="I28" s="369"/>
      <c r="J28" s="474"/>
    </row>
    <row r="29" spans="5:10" ht="12.75">
      <c r="E29" s="475"/>
      <c r="F29" s="505"/>
      <c r="G29" s="505"/>
      <c r="H29" s="505"/>
      <c r="I29" s="505"/>
      <c r="J29" s="476"/>
    </row>
    <row r="30" spans="1:3" ht="12.75">
      <c r="A30" s="545" t="s">
        <v>115</v>
      </c>
      <c r="B30" s="545"/>
      <c r="C30" s="545"/>
    </row>
    <row r="32" ht="12.75">
      <c r="A32" t="s">
        <v>67</v>
      </c>
    </row>
    <row r="33" ht="13.5" thickBot="1">
      <c r="A33" t="s">
        <v>68</v>
      </c>
    </row>
    <row r="34" spans="1:7" ht="12.75">
      <c r="A34" s="529" t="s">
        <v>116</v>
      </c>
      <c r="B34" s="530"/>
      <c r="C34" s="530"/>
      <c r="D34" s="530"/>
      <c r="E34" s="531"/>
      <c r="F34" s="531"/>
      <c r="G34" s="532"/>
    </row>
    <row r="35" spans="1:7" ht="12.75">
      <c r="A35" s="533"/>
      <c r="B35" s="534"/>
      <c r="C35" s="534"/>
      <c r="D35" s="534"/>
      <c r="E35" s="534"/>
      <c r="F35" s="534"/>
      <c r="G35" s="535"/>
    </row>
    <row r="36" spans="1:7" ht="13.5" thickBot="1">
      <c r="A36" s="536"/>
      <c r="B36" s="537"/>
      <c r="C36" s="537"/>
      <c r="D36" s="537"/>
      <c r="E36" s="537"/>
      <c r="F36" s="537"/>
      <c r="G36" s="538"/>
    </row>
    <row r="40" spans="1:14" ht="12.75">
      <c r="A40" s="539" t="s">
        <v>181</v>
      </c>
      <c r="B40" s="540"/>
      <c r="C40" s="540"/>
      <c r="D40" s="540"/>
      <c r="E40" s="540"/>
      <c r="F40" s="504"/>
      <c r="G40" s="504"/>
      <c r="H40" s="504"/>
      <c r="I40" s="504"/>
      <c r="J40" s="504"/>
      <c r="K40" s="504"/>
      <c r="L40" s="504"/>
      <c r="M40" s="504"/>
      <c r="N40" s="472"/>
    </row>
    <row r="41" spans="1:14" ht="12.75">
      <c r="A41" s="541"/>
      <c r="B41" s="438"/>
      <c r="C41" s="438"/>
      <c r="D41" s="438"/>
      <c r="E41" s="438"/>
      <c r="F41" s="369"/>
      <c r="G41" s="369"/>
      <c r="H41" s="369"/>
      <c r="I41" s="369"/>
      <c r="J41" s="369"/>
      <c r="K41" s="369"/>
      <c r="L41" s="369"/>
      <c r="M41" s="369"/>
      <c r="N41" s="474"/>
    </row>
    <row r="42" spans="1:14" ht="12.75">
      <c r="A42" s="541"/>
      <c r="B42" s="438"/>
      <c r="C42" s="438"/>
      <c r="D42" s="438"/>
      <c r="E42" s="438"/>
      <c r="F42" s="369"/>
      <c r="G42" s="369"/>
      <c r="H42" s="369"/>
      <c r="I42" s="369"/>
      <c r="J42" s="369"/>
      <c r="K42" s="369"/>
      <c r="L42" s="369"/>
      <c r="M42" s="369"/>
      <c r="N42" s="474"/>
    </row>
    <row r="43" spans="1:14" ht="12.75">
      <c r="A43" s="542"/>
      <c r="B43" s="543"/>
      <c r="C43" s="543"/>
      <c r="D43" s="543"/>
      <c r="E43" s="543"/>
      <c r="F43" s="505"/>
      <c r="G43" s="505"/>
      <c r="H43" s="505"/>
      <c r="I43" s="505"/>
      <c r="J43" s="505"/>
      <c r="K43" s="505"/>
      <c r="L43" s="505"/>
      <c r="M43" s="505"/>
      <c r="N43" s="476"/>
    </row>
    <row r="48" spans="1:5" ht="12.75">
      <c r="A48" s="152" t="s">
        <v>175</v>
      </c>
      <c r="D48" s="109"/>
      <c r="E48" s="109"/>
    </row>
    <row r="49" ht="12.75">
      <c r="D49" t="s">
        <v>176</v>
      </c>
    </row>
    <row r="51" ht="12.75">
      <c r="G51" t="s">
        <v>254</v>
      </c>
    </row>
    <row r="54" ht="12.75">
      <c r="G54" t="s">
        <v>177</v>
      </c>
    </row>
  </sheetData>
  <sheetProtection password="DC96" sheet="1" objects="1" scenarios="1" selectLockedCells="1" selectUnlockedCells="1"/>
  <mergeCells count="6">
    <mergeCell ref="A40:N43"/>
    <mergeCell ref="E16:F16"/>
    <mergeCell ref="E26:J29"/>
    <mergeCell ref="A30:C30"/>
    <mergeCell ref="A34:G34"/>
    <mergeCell ref="A35:G36"/>
  </mergeCells>
  <printOptions/>
  <pageMargins left="0.7" right="0.7" top="0.787401575" bottom="0.787401575" header="0.3" footer="0.3"/>
  <pageSetup fitToHeight="1" fitToWidth="1" horizontalDpi="600" verticalDpi="600" orientation="landscape" paperSize="9" scale="69" r:id="rId3"/>
  <legacyDrawing r:id="rId2"/>
</worksheet>
</file>

<file path=xl/worksheets/sheet22.xml><?xml version="1.0" encoding="utf-8"?>
<worksheet xmlns="http://schemas.openxmlformats.org/spreadsheetml/2006/main" xmlns:r="http://schemas.openxmlformats.org/officeDocument/2006/relationships">
  <sheetPr codeName="Tabelle22"/>
  <dimension ref="A1:O58"/>
  <sheetViews>
    <sheetView zoomScalePageLayoutView="0" workbookViewId="0" topLeftCell="A21">
      <selection activeCell="F21" sqref="F21"/>
    </sheetView>
  </sheetViews>
  <sheetFormatPr defaultColWidth="11.421875" defaultRowHeight="12.75"/>
  <cols>
    <col min="2" max="2" width="17.57421875" style="0" customWidth="1"/>
    <col min="3" max="3" width="14.8515625" style="0" customWidth="1"/>
    <col min="4" max="4" width="13.7109375" style="0" customWidth="1"/>
    <col min="5" max="5" width="14.00390625" style="0" customWidth="1"/>
    <col min="8" max="9" width="0" style="0" hidden="1" customWidth="1"/>
  </cols>
  <sheetData>
    <row r="1" spans="1:4" ht="15.75">
      <c r="A1" s="278" t="s">
        <v>214</v>
      </c>
      <c r="B1" s="278"/>
      <c r="C1" s="278"/>
      <c r="D1" s="278"/>
    </row>
    <row r="3" spans="1:8" ht="15.75">
      <c r="A3" s="279"/>
      <c r="B3" s="279"/>
      <c r="C3" s="279"/>
      <c r="D3" s="279"/>
      <c r="E3" s="279"/>
      <c r="F3" s="280"/>
      <c r="G3" s="280"/>
      <c r="H3" s="280"/>
    </row>
    <row r="4" spans="1:4" ht="14.25">
      <c r="A4" s="281" t="s">
        <v>215</v>
      </c>
      <c r="B4" s="281" t="s">
        <v>216</v>
      </c>
      <c r="D4" s="282"/>
    </row>
    <row r="5" spans="1:4" ht="15">
      <c r="A5" s="283" t="s">
        <v>217</v>
      </c>
      <c r="B5" s="284"/>
      <c r="D5" s="285"/>
    </row>
    <row r="6" spans="1:4" ht="15">
      <c r="A6" s="286" t="s">
        <v>218</v>
      </c>
      <c r="B6" s="287">
        <v>27321</v>
      </c>
      <c r="D6" s="288"/>
    </row>
    <row r="7" spans="1:4" ht="15">
      <c r="A7" s="286" t="s">
        <v>219</v>
      </c>
      <c r="B7" s="287">
        <v>29083</v>
      </c>
      <c r="D7" s="288"/>
    </row>
    <row r="8" spans="1:4" ht="15">
      <c r="A8" s="286" t="s">
        <v>220</v>
      </c>
      <c r="B8" s="287">
        <v>31507</v>
      </c>
      <c r="D8" s="288"/>
    </row>
    <row r="9" spans="1:4" ht="15">
      <c r="A9" s="286" t="s">
        <v>221</v>
      </c>
      <c r="B9" s="287">
        <v>31783</v>
      </c>
      <c r="D9" s="288"/>
    </row>
    <row r="10" spans="1:4" ht="15">
      <c r="A10" s="286" t="s">
        <v>222</v>
      </c>
      <c r="B10" s="287">
        <v>31493</v>
      </c>
      <c r="D10" s="288"/>
    </row>
    <row r="11" spans="1:4" ht="15">
      <c r="A11" s="286" t="s">
        <v>223</v>
      </c>
      <c r="B11" s="287">
        <v>34830</v>
      </c>
      <c r="D11" s="288"/>
    </row>
    <row r="12" spans="1:4" ht="15">
      <c r="A12" s="286" t="s">
        <v>224</v>
      </c>
      <c r="B12" s="287">
        <v>37593</v>
      </c>
      <c r="D12" s="288"/>
    </row>
    <row r="13" spans="1:4" ht="15">
      <c r="A13" s="286" t="s">
        <v>225</v>
      </c>
      <c r="B13" s="287">
        <v>37593</v>
      </c>
      <c r="D13" s="288"/>
    </row>
    <row r="14" spans="1:4" ht="15">
      <c r="A14" s="286" t="s">
        <v>226</v>
      </c>
      <c r="B14" s="287">
        <v>40061</v>
      </c>
      <c r="D14" s="288"/>
    </row>
    <row r="15" spans="1:4" ht="15">
      <c r="A15" s="286" t="s">
        <v>227</v>
      </c>
      <c r="B15" s="287">
        <v>38538</v>
      </c>
      <c r="D15" s="288"/>
    </row>
    <row r="16" spans="1:4" ht="15">
      <c r="A16" s="286" t="s">
        <v>228</v>
      </c>
      <c r="B16" s="287">
        <v>42755</v>
      </c>
      <c r="D16" s="288"/>
    </row>
    <row r="17" spans="1:4" ht="15">
      <c r="A17" s="286" t="s">
        <v>229</v>
      </c>
      <c r="B17" s="287">
        <v>43969</v>
      </c>
      <c r="D17" s="288"/>
    </row>
    <row r="18" spans="1:4" ht="15">
      <c r="A18" s="286" t="s">
        <v>230</v>
      </c>
      <c r="B18" s="287">
        <v>48257</v>
      </c>
      <c r="D18" s="288"/>
    </row>
    <row r="19" spans="1:4" ht="15">
      <c r="A19" s="286" t="s">
        <v>231</v>
      </c>
      <c r="B19" s="287">
        <v>53709</v>
      </c>
      <c r="D19" s="288"/>
    </row>
    <row r="20" spans="1:4" ht="15">
      <c r="A20" s="286" t="s">
        <v>232</v>
      </c>
      <c r="B20" s="287">
        <v>55644</v>
      </c>
      <c r="D20" s="288"/>
    </row>
    <row r="21" spans="1:4" ht="15">
      <c r="A21" s="286" t="s">
        <v>233</v>
      </c>
      <c r="B21" s="287">
        <v>59143</v>
      </c>
      <c r="D21" s="288"/>
    </row>
    <row r="22" spans="1:4" ht="15">
      <c r="A22" s="286" t="s">
        <v>234</v>
      </c>
      <c r="B22" s="287">
        <v>62313</v>
      </c>
      <c r="D22" s="288"/>
    </row>
    <row r="23" spans="1:4" ht="15">
      <c r="A23" s="286" t="s">
        <v>235</v>
      </c>
      <c r="B23" s="287">
        <v>59698</v>
      </c>
      <c r="D23" s="288"/>
    </row>
    <row r="24" spans="1:4" ht="15">
      <c r="A24" s="286" t="s">
        <v>236</v>
      </c>
      <c r="B24" s="287">
        <v>68798</v>
      </c>
      <c r="D24" s="288"/>
    </row>
    <row r="25" spans="1:4" ht="15">
      <c r="A25" s="289" t="s">
        <v>237</v>
      </c>
      <c r="B25" s="287">
        <v>72921</v>
      </c>
      <c r="D25" s="288"/>
    </row>
    <row r="26" spans="1:11" ht="15">
      <c r="A26" s="286" t="s">
        <v>238</v>
      </c>
      <c r="B26" s="287">
        <v>81940</v>
      </c>
      <c r="D26" s="288"/>
      <c r="F26" s="264" t="s">
        <v>239</v>
      </c>
      <c r="K26" s="290" t="s">
        <v>240</v>
      </c>
    </row>
    <row r="27" ht="12.75">
      <c r="K27" s="290" t="s">
        <v>241</v>
      </c>
    </row>
    <row r="28" spans="1:15" ht="14.25">
      <c r="A28" s="281" t="s">
        <v>242</v>
      </c>
      <c r="B28" s="281">
        <v>2015</v>
      </c>
      <c r="C28" s="281">
        <v>2014</v>
      </c>
      <c r="D28" s="281">
        <v>2013</v>
      </c>
      <c r="E28" s="281">
        <v>2012</v>
      </c>
      <c r="G28" s="281" t="s">
        <v>242</v>
      </c>
      <c r="H28" s="291">
        <v>2008</v>
      </c>
      <c r="I28" s="291">
        <v>2009</v>
      </c>
      <c r="J28" s="291">
        <v>2010</v>
      </c>
      <c r="K28" s="291">
        <v>2011</v>
      </c>
      <c r="L28" s="291">
        <v>2012</v>
      </c>
      <c r="M28" s="291">
        <v>2013</v>
      </c>
      <c r="N28" s="291">
        <v>2014</v>
      </c>
      <c r="O28" s="291">
        <v>2015</v>
      </c>
    </row>
    <row r="29" spans="1:15" ht="15">
      <c r="A29" s="286">
        <v>2</v>
      </c>
      <c r="B29" s="363">
        <v>36287</v>
      </c>
      <c r="C29" s="336">
        <v>35801</v>
      </c>
      <c r="D29" s="287">
        <v>35100</v>
      </c>
      <c r="E29" s="287">
        <v>34633</v>
      </c>
      <c r="G29" s="286">
        <v>2</v>
      </c>
      <c r="H29" s="6" t="e">
        <f>#REF!/$D$51</f>
        <v>#REF!</v>
      </c>
      <c r="I29" s="6" t="e">
        <f>#REF!/$D$52</f>
        <v>#REF!</v>
      </c>
      <c r="J29" s="365">
        <f>E29/$D$53</f>
        <v>19.251678747720906</v>
      </c>
      <c r="K29" s="365">
        <f>D29/$D$54</f>
        <v>19.68548097631012</v>
      </c>
      <c r="L29" s="365">
        <f>D29/$D$55</f>
        <v>19.77375667575546</v>
      </c>
      <c r="M29" s="365">
        <f>C29/$D$56</f>
        <v>20.259518312282133</v>
      </c>
      <c r="N29" s="6">
        <v>17.24</v>
      </c>
      <c r="O29" s="6">
        <v>17.47</v>
      </c>
    </row>
    <row r="30" spans="1:15" ht="15">
      <c r="A30" s="286" t="s">
        <v>243</v>
      </c>
      <c r="B30" s="363">
        <v>39731</v>
      </c>
      <c r="C30" s="336">
        <v>38828</v>
      </c>
      <c r="D30" s="287">
        <v>37121</v>
      </c>
      <c r="E30" s="287">
        <v>35206</v>
      </c>
      <c r="G30" s="286" t="s">
        <v>243</v>
      </c>
      <c r="H30" s="6" t="e">
        <f>#REF!/$D$51</f>
        <v>#REF!</v>
      </c>
      <c r="I30" s="6" t="e">
        <f>#REF!/$D$52</f>
        <v>#REF!</v>
      </c>
      <c r="J30" s="365">
        <f aca="true" t="shared" si="0" ref="J30:J45">E30/$D$53</f>
        <v>19.570196113309912</v>
      </c>
      <c r="K30" s="365">
        <f aca="true" t="shared" si="1" ref="K30:K45">D30/$D$54</f>
        <v>20.818938442211056</v>
      </c>
      <c r="L30" s="365">
        <f aca="true" t="shared" si="2" ref="L30:L45">D30/$D$55</f>
        <v>20.91229691056178</v>
      </c>
      <c r="M30" s="365">
        <f aca="true" t="shared" si="3" ref="M30:M45">C30/$D$56</f>
        <v>21.972474987550367</v>
      </c>
      <c r="N30" s="6">
        <v>18.7</v>
      </c>
      <c r="O30" s="6">
        <v>19.13</v>
      </c>
    </row>
    <row r="31" spans="1:15" ht="15">
      <c r="A31" s="286">
        <v>3</v>
      </c>
      <c r="B31" s="363">
        <v>38127</v>
      </c>
      <c r="C31" s="336">
        <v>37769</v>
      </c>
      <c r="D31" s="287">
        <v>37180</v>
      </c>
      <c r="E31" s="287">
        <v>36068</v>
      </c>
      <c r="G31" s="286">
        <v>3</v>
      </c>
      <c r="H31" s="6" t="e">
        <f>#REF!/$D$51</f>
        <v>#REF!</v>
      </c>
      <c r="I31" s="6" t="e">
        <f>#REF!/$D$52</f>
        <v>#REF!</v>
      </c>
      <c r="J31" s="365">
        <f t="shared" si="0"/>
        <v>20.049361853515364</v>
      </c>
      <c r="K31" s="365">
        <f t="shared" si="1"/>
        <v>20.8520279971285</v>
      </c>
      <c r="L31" s="365">
        <f t="shared" si="2"/>
        <v>20.945534849133562</v>
      </c>
      <c r="M31" s="365">
        <f t="shared" si="3"/>
        <v>21.373194802843045</v>
      </c>
      <c r="N31" s="6">
        <v>18.19</v>
      </c>
      <c r="O31" s="6">
        <v>18.36</v>
      </c>
    </row>
    <row r="32" spans="1:15" ht="15">
      <c r="A32" s="286">
        <v>4</v>
      </c>
      <c r="B32" s="363">
        <v>40054</v>
      </c>
      <c r="C32" s="336">
        <v>40255</v>
      </c>
      <c r="D32" s="287">
        <v>38688</v>
      </c>
      <c r="E32" s="287">
        <v>38748</v>
      </c>
      <c r="G32" s="286">
        <v>4</v>
      </c>
      <c r="H32" s="6" t="e">
        <f>#REF!/$D$51</f>
        <v>#REF!</v>
      </c>
      <c r="I32" s="6" t="e">
        <f>#REF!/$D$52</f>
        <v>#REF!</v>
      </c>
      <c r="J32" s="365">
        <f t="shared" si="0"/>
        <v>21.539111486636724</v>
      </c>
      <c r="K32" s="365">
        <f t="shared" si="1"/>
        <v>21.697774587221822</v>
      </c>
      <c r="L32" s="365">
        <f t="shared" si="2"/>
        <v>21.795074024832683</v>
      </c>
      <c r="M32" s="365">
        <f t="shared" si="3"/>
        <v>22.780003621712165</v>
      </c>
      <c r="N32" s="6">
        <v>19.39</v>
      </c>
      <c r="O32" s="6">
        <v>19.29</v>
      </c>
    </row>
    <row r="33" spans="1:15" ht="15">
      <c r="A33" s="286">
        <v>5</v>
      </c>
      <c r="B33" s="363">
        <v>43052</v>
      </c>
      <c r="C33" s="336">
        <v>42334</v>
      </c>
      <c r="D33" s="287">
        <v>41784</v>
      </c>
      <c r="E33" s="287">
        <v>36399</v>
      </c>
      <c r="G33" s="286">
        <v>5</v>
      </c>
      <c r="H33" s="6" t="e">
        <f>#REF!/$D$51</f>
        <v>#REF!</v>
      </c>
      <c r="I33" s="6" t="e">
        <f>#REF!/$D$52</f>
        <v>#REF!</v>
      </c>
      <c r="J33" s="365">
        <f t="shared" si="0"/>
        <v>20.233357050740427</v>
      </c>
      <c r="K33" s="365">
        <f t="shared" si="1"/>
        <v>23.43413496051687</v>
      </c>
      <c r="L33" s="365">
        <f t="shared" si="2"/>
        <v>23.539220767514706</v>
      </c>
      <c r="M33" s="365">
        <f t="shared" si="3"/>
        <v>23.956494182624837</v>
      </c>
      <c r="N33" s="6">
        <v>20.39</v>
      </c>
      <c r="O33" s="6">
        <v>20.73</v>
      </c>
    </row>
    <row r="34" spans="1:15" ht="15">
      <c r="A34" s="286">
        <v>6</v>
      </c>
      <c r="B34" s="363">
        <v>46162</v>
      </c>
      <c r="C34" s="336">
        <v>45605</v>
      </c>
      <c r="D34" s="287">
        <v>44619</v>
      </c>
      <c r="E34" s="287">
        <v>43654</v>
      </c>
      <c r="G34" s="286">
        <v>6</v>
      </c>
      <c r="H34" s="6" t="e">
        <f>#REF!/$D$51</f>
        <v>#REF!</v>
      </c>
      <c r="I34" s="6" t="e">
        <f>#REF!/$D$52</f>
        <v>#REF!</v>
      </c>
      <c r="J34" s="365">
        <f t="shared" si="0"/>
        <v>24.26624271801485</v>
      </c>
      <c r="K34" s="365">
        <f t="shared" si="1"/>
        <v>25.024116116295765</v>
      </c>
      <c r="L34" s="365">
        <f t="shared" si="2"/>
        <v>25.136331883633414</v>
      </c>
      <c r="M34" s="365">
        <f t="shared" si="3"/>
        <v>25.8075286341618</v>
      </c>
      <c r="N34" s="6">
        <v>21.96</v>
      </c>
      <c r="O34" s="6">
        <v>22.23</v>
      </c>
    </row>
    <row r="35" spans="1:15" ht="15">
      <c r="A35" s="286">
        <v>7</v>
      </c>
      <c r="B35" s="363">
        <v>46500</v>
      </c>
      <c r="C35" s="336">
        <v>46385</v>
      </c>
      <c r="D35" s="287">
        <v>45859</v>
      </c>
      <c r="E35" s="287">
        <v>45719</v>
      </c>
      <c r="G35" s="286">
        <v>7</v>
      </c>
      <c r="H35" s="6" t="e">
        <f>#REF!/$D$51</f>
        <v>#REF!</v>
      </c>
      <c r="I35" s="6" t="e">
        <f>#REF!/$D$52</f>
        <v>#REF!</v>
      </c>
      <c r="J35" s="365">
        <f t="shared" si="0"/>
        <v>25.414128162938585</v>
      </c>
      <c r="K35" s="365">
        <f t="shared" si="1"/>
        <v>25.719557609475952</v>
      </c>
      <c r="L35" s="365">
        <f t="shared" si="2"/>
        <v>25.834891948531897</v>
      </c>
      <c r="M35" s="365">
        <f t="shared" si="3"/>
        <v>26.248924804201188</v>
      </c>
      <c r="N35" s="6">
        <v>22.34</v>
      </c>
      <c r="O35" s="6">
        <v>22.39</v>
      </c>
    </row>
    <row r="36" spans="1:15" ht="15">
      <c r="A36" s="286">
        <v>8</v>
      </c>
      <c r="B36" s="363">
        <v>49543</v>
      </c>
      <c r="C36" s="336">
        <v>48753</v>
      </c>
      <c r="D36" s="287">
        <v>47141</v>
      </c>
      <c r="E36" s="287">
        <v>45808</v>
      </c>
      <c r="G36" s="286">
        <v>8</v>
      </c>
      <c r="H36" s="6" t="e">
        <f>#REF!/$D$51</f>
        <v>#REF!</v>
      </c>
      <c r="I36" s="6" t="e">
        <f>#REF!/$D$52</f>
        <v>#REF!</v>
      </c>
      <c r="J36" s="365">
        <f t="shared" si="0"/>
        <v>25.463601191799707</v>
      </c>
      <c r="K36" s="365">
        <f t="shared" si="1"/>
        <v>26.43855437903805</v>
      </c>
      <c r="L36" s="365">
        <f t="shared" si="2"/>
        <v>26.55711291885436</v>
      </c>
      <c r="M36" s="365">
        <f t="shared" si="3"/>
        <v>27.58895830503871</v>
      </c>
      <c r="N36" s="6">
        <v>23.48</v>
      </c>
      <c r="O36" s="6">
        <v>23.86</v>
      </c>
    </row>
    <row r="37" spans="1:15" ht="15">
      <c r="A37" s="286">
        <v>9</v>
      </c>
      <c r="B37" s="363">
        <v>54009</v>
      </c>
      <c r="C37" s="336">
        <v>53487</v>
      </c>
      <c r="D37" s="287">
        <v>52756</v>
      </c>
      <c r="E37" s="287">
        <v>52165</v>
      </c>
      <c r="G37" s="286">
        <v>9</v>
      </c>
      <c r="H37" s="6" t="e">
        <f>#REF!/$D$51</f>
        <v>#REF!</v>
      </c>
      <c r="I37" s="6" t="e">
        <f>#REF!/$D$52</f>
        <v>#REF!</v>
      </c>
      <c r="J37" s="365">
        <f t="shared" si="0"/>
        <v>28.99730955663272</v>
      </c>
      <c r="K37" s="365">
        <f t="shared" si="1"/>
        <v>29.587670495333814</v>
      </c>
      <c r="L37" s="365">
        <f t="shared" si="2"/>
        <v>29.720350632084187</v>
      </c>
      <c r="M37" s="365">
        <f t="shared" si="3"/>
        <v>30.26789352166237</v>
      </c>
      <c r="N37" s="6">
        <v>25.76</v>
      </c>
      <c r="O37" s="6">
        <v>26.01</v>
      </c>
    </row>
    <row r="38" spans="1:15" ht="15">
      <c r="A38" s="286">
        <v>10</v>
      </c>
      <c r="B38" s="363">
        <v>61288</v>
      </c>
      <c r="C38" s="336">
        <v>60841</v>
      </c>
      <c r="D38" s="287">
        <v>59734</v>
      </c>
      <c r="E38" s="287">
        <v>58447</v>
      </c>
      <c r="G38" s="286">
        <v>10</v>
      </c>
      <c r="H38" s="6" t="e">
        <f>#REF!/$D$51</f>
        <v>#REF!</v>
      </c>
      <c r="I38" s="6" t="e">
        <f>#REF!/$D$52</f>
        <v>#REF!</v>
      </c>
      <c r="J38" s="365">
        <f t="shared" si="0"/>
        <v>32.48932716680749</v>
      </c>
      <c r="K38" s="365">
        <f t="shared" si="1"/>
        <v>33.50121141421393</v>
      </c>
      <c r="L38" s="365">
        <f t="shared" si="2"/>
        <v>33.6514410618113</v>
      </c>
      <c r="M38" s="365">
        <f t="shared" si="3"/>
        <v>34.42946715559781</v>
      </c>
      <c r="N38" s="6">
        <v>29.3</v>
      </c>
      <c r="O38" s="6">
        <v>29.51</v>
      </c>
    </row>
    <row r="39" spans="1:15" ht="15">
      <c r="A39" s="286">
        <v>11</v>
      </c>
      <c r="B39" s="363">
        <v>66538</v>
      </c>
      <c r="C39" s="336">
        <v>65650</v>
      </c>
      <c r="D39" s="287">
        <v>64079</v>
      </c>
      <c r="E39" s="287">
        <v>62690</v>
      </c>
      <c r="G39" s="286">
        <v>11</v>
      </c>
      <c r="H39" s="6" t="e">
        <f>#REF!/$D$51</f>
        <v>#REF!</v>
      </c>
      <c r="I39" s="6" t="e">
        <f>#REF!/$D$52</f>
        <v>#REF!</v>
      </c>
      <c r="J39" s="365">
        <f t="shared" si="0"/>
        <v>34.847912127006715</v>
      </c>
      <c r="K39" s="365">
        <f t="shared" si="1"/>
        <v>35.93806083991385</v>
      </c>
      <c r="L39" s="365">
        <f t="shared" si="2"/>
        <v>36.09921806341123</v>
      </c>
      <c r="M39" s="365">
        <f t="shared" si="3"/>
        <v>37.150844311648335</v>
      </c>
      <c r="N39" s="6">
        <v>31.61</v>
      </c>
      <c r="O39" s="6">
        <v>32.04</v>
      </c>
    </row>
    <row r="40" spans="1:15" ht="15">
      <c r="A40" s="286">
        <v>12</v>
      </c>
      <c r="B40" s="363">
        <v>74192</v>
      </c>
      <c r="C40" s="336">
        <v>73106</v>
      </c>
      <c r="D40" s="287">
        <v>71388</v>
      </c>
      <c r="E40" s="287">
        <v>70470</v>
      </c>
      <c r="G40" s="286">
        <v>12</v>
      </c>
      <c r="H40" s="6" t="e">
        <f>#REF!/$D$51</f>
        <v>#REF!</v>
      </c>
      <c r="I40" s="6" t="e">
        <f>#REF!/$D$52</f>
        <v>#REF!</v>
      </c>
      <c r="J40" s="365">
        <f t="shared" si="0"/>
        <v>39.17263307688887</v>
      </c>
      <c r="K40" s="365">
        <f t="shared" si="1"/>
        <v>40.037239770279974</v>
      </c>
      <c r="L40" s="365">
        <f t="shared" si="2"/>
        <v>40.21677896207495</v>
      </c>
      <c r="M40" s="365">
        <f t="shared" si="3"/>
        <v>41.37013898320431</v>
      </c>
      <c r="N40" s="6">
        <v>35.2</v>
      </c>
      <c r="O40" s="6">
        <v>35.73</v>
      </c>
    </row>
    <row r="41" spans="1:15" ht="15">
      <c r="A41" s="286">
        <v>13</v>
      </c>
      <c r="B41" s="363">
        <v>62988</v>
      </c>
      <c r="C41" s="336">
        <v>61480</v>
      </c>
      <c r="D41" s="287">
        <v>59460</v>
      </c>
      <c r="E41" s="287">
        <v>57846</v>
      </c>
      <c r="G41" s="286">
        <v>13</v>
      </c>
      <c r="H41" s="6" t="e">
        <f>#REF!/$D$51</f>
        <v>#REF!</v>
      </c>
      <c r="I41" s="6" t="e">
        <f>#REF!/$D$52</f>
        <v>#REF!</v>
      </c>
      <c r="J41" s="365">
        <f t="shared" si="0"/>
        <v>32.15524525281273</v>
      </c>
      <c r="K41" s="365">
        <f t="shared" si="1"/>
        <v>33.34754127781766</v>
      </c>
      <c r="L41" s="365">
        <f t="shared" si="2"/>
        <v>33.49708182166437</v>
      </c>
      <c r="M41" s="365">
        <f t="shared" si="3"/>
        <v>34.791072479514696</v>
      </c>
      <c r="N41" s="6">
        <v>29.61</v>
      </c>
      <c r="O41" s="6">
        <v>30.33</v>
      </c>
    </row>
    <row r="42" spans="1:15" ht="15">
      <c r="A42" s="286" t="s">
        <v>244</v>
      </c>
      <c r="B42" s="363">
        <v>81602</v>
      </c>
      <c r="C42" s="336">
        <v>79512</v>
      </c>
      <c r="D42" s="287">
        <v>76893</v>
      </c>
      <c r="E42" s="287">
        <v>70362</v>
      </c>
      <c r="G42" s="286" t="s">
        <v>244</v>
      </c>
      <c r="H42" s="6" t="e">
        <f>#REF!/$D$51</f>
        <v>#REF!</v>
      </c>
      <c r="I42" s="6" t="e">
        <f>#REF!/$D$52</f>
        <v>#REF!</v>
      </c>
      <c r="J42" s="365">
        <f t="shared" si="0"/>
        <v>39.11259839018099</v>
      </c>
      <c r="K42" s="365">
        <f t="shared" si="1"/>
        <v>43.12466349605169</v>
      </c>
      <c r="L42" s="365">
        <f t="shared" si="2"/>
        <v>43.31804763728959</v>
      </c>
      <c r="M42" s="365">
        <f t="shared" si="3"/>
        <v>44.99524650278419</v>
      </c>
      <c r="N42" s="6">
        <v>38.29</v>
      </c>
      <c r="O42" s="6">
        <v>39.3</v>
      </c>
    </row>
    <row r="43" spans="1:15" ht="15">
      <c r="A43" s="286">
        <v>14</v>
      </c>
      <c r="B43" s="363">
        <v>77615</v>
      </c>
      <c r="C43" s="336">
        <v>76132</v>
      </c>
      <c r="D43" s="287">
        <v>74702</v>
      </c>
      <c r="E43" s="287">
        <v>74855</v>
      </c>
      <c r="G43" s="286">
        <v>14</v>
      </c>
      <c r="H43" s="6" t="e">
        <f>#REF!/$D$51</f>
        <v>#REF!</v>
      </c>
      <c r="I43" s="6" t="e">
        <f>#REF!/$D$52</f>
        <v>#REF!</v>
      </c>
      <c r="J43" s="365">
        <f t="shared" si="0"/>
        <v>41.610152532574375</v>
      </c>
      <c r="K43" s="365">
        <f t="shared" si="1"/>
        <v>41.89586324479541</v>
      </c>
      <c r="L43" s="365">
        <f t="shared" si="2"/>
        <v>42.08373707100525</v>
      </c>
      <c r="M43" s="365">
        <f t="shared" si="3"/>
        <v>43.08252976594685</v>
      </c>
      <c r="N43" s="6">
        <v>36.66</v>
      </c>
      <c r="O43" s="6">
        <v>37.38</v>
      </c>
    </row>
    <row r="44" spans="1:15" ht="15">
      <c r="A44" s="286">
        <v>15</v>
      </c>
      <c r="B44" s="363">
        <v>86846</v>
      </c>
      <c r="C44" s="336">
        <v>85158</v>
      </c>
      <c r="D44" s="287">
        <v>82855</v>
      </c>
      <c r="E44" s="287">
        <v>80391</v>
      </c>
      <c r="G44" s="286">
        <v>15</v>
      </c>
      <c r="H44" s="6" t="e">
        <f>#REF!/$D$51</f>
        <v>#REF!</v>
      </c>
      <c r="I44" s="6" t="e">
        <f>#REF!/$D$52</f>
        <v>#REF!</v>
      </c>
      <c r="J44" s="365">
        <f t="shared" si="0"/>
        <v>44.68748610308178</v>
      </c>
      <c r="K44" s="365">
        <f t="shared" si="1"/>
        <v>46.46839106245513</v>
      </c>
      <c r="L44" s="365">
        <f t="shared" si="2"/>
        <v>46.67676949771278</v>
      </c>
      <c r="M44" s="365">
        <f t="shared" si="3"/>
        <v>48.19027570283852</v>
      </c>
      <c r="N44" s="6">
        <v>41.01</v>
      </c>
      <c r="O44" s="6">
        <v>41.82</v>
      </c>
    </row>
    <row r="45" spans="1:15" ht="15">
      <c r="A45" s="286" t="s">
        <v>245</v>
      </c>
      <c r="B45" s="363">
        <v>104672</v>
      </c>
      <c r="C45" s="336">
        <v>101656</v>
      </c>
      <c r="D45" s="287">
        <v>98867</v>
      </c>
      <c r="E45" s="287">
        <v>96252</v>
      </c>
      <c r="G45" s="286" t="s">
        <v>245</v>
      </c>
      <c r="H45" s="6" t="e">
        <f>#REF!/$D$51</f>
        <v>#REF!</v>
      </c>
      <c r="I45" s="6" t="e">
        <f>#REF!/$D$52</f>
        <v>#REF!</v>
      </c>
      <c r="J45" s="365">
        <f t="shared" si="0"/>
        <v>53.50424689820785</v>
      </c>
      <c r="K45" s="365">
        <f t="shared" si="1"/>
        <v>55.44855976310122</v>
      </c>
      <c r="L45" s="365">
        <f t="shared" si="2"/>
        <v>55.69720801315997</v>
      </c>
      <c r="M45" s="365">
        <f t="shared" si="3"/>
        <v>57.52637059169723</v>
      </c>
      <c r="N45" s="6">
        <v>48.95</v>
      </c>
      <c r="O45" s="6">
        <v>50.41</v>
      </c>
    </row>
    <row r="50" spans="2:4" ht="12.75">
      <c r="B50" s="240" t="s">
        <v>246</v>
      </c>
      <c r="C50" s="240" t="s">
        <v>247</v>
      </c>
      <c r="D50" s="240" t="s">
        <v>248</v>
      </c>
    </row>
    <row r="51" spans="1:4" ht="12.75">
      <c r="A51" s="5">
        <v>2008</v>
      </c>
      <c r="B51" s="5">
        <v>224</v>
      </c>
      <c r="C51" s="5">
        <v>7.96</v>
      </c>
      <c r="D51" s="5">
        <f aca="true" t="shared" si="4" ref="D51:D58">B51*C51</f>
        <v>1783.04</v>
      </c>
    </row>
    <row r="52" spans="1:4" ht="12.75">
      <c r="A52" s="5">
        <v>2009</v>
      </c>
      <c r="B52" s="5">
        <v>224</v>
      </c>
      <c r="C52" s="5">
        <v>7.96</v>
      </c>
      <c r="D52" s="5">
        <f t="shared" si="4"/>
        <v>1783.04</v>
      </c>
    </row>
    <row r="53" spans="1:4" ht="12.75">
      <c r="A53" s="5">
        <v>2010</v>
      </c>
      <c r="B53" s="5">
        <v>226</v>
      </c>
      <c r="C53" s="5">
        <v>7.96</v>
      </c>
      <c r="D53" s="5">
        <f t="shared" si="4"/>
        <v>1798.96</v>
      </c>
    </row>
    <row r="54" spans="1:4" ht="12.75">
      <c r="A54" s="5">
        <v>2011</v>
      </c>
      <c r="B54" s="5">
        <v>224</v>
      </c>
      <c r="C54" s="5">
        <v>7.96</v>
      </c>
      <c r="D54" s="5">
        <f t="shared" si="4"/>
        <v>1783.04</v>
      </c>
    </row>
    <row r="55" spans="1:4" ht="12.75">
      <c r="A55" s="5">
        <v>2012</v>
      </c>
      <c r="B55" s="5">
        <v>223</v>
      </c>
      <c r="C55" s="5">
        <v>7.96</v>
      </c>
      <c r="D55" s="5">
        <f t="shared" si="4"/>
        <v>1775.08</v>
      </c>
    </row>
    <row r="56" spans="1:4" ht="12.75">
      <c r="A56" s="5">
        <v>2013</v>
      </c>
      <c r="B56" s="5">
        <v>222</v>
      </c>
      <c r="C56" s="5">
        <v>7.96</v>
      </c>
      <c r="D56" s="5">
        <f t="shared" si="4"/>
        <v>1767.12</v>
      </c>
    </row>
    <row r="57" spans="1:4" ht="12.75">
      <c r="A57" s="5">
        <v>2014</v>
      </c>
      <c r="B57" s="5">
        <v>222</v>
      </c>
      <c r="C57" s="5">
        <v>7.96</v>
      </c>
      <c r="D57" s="5">
        <f t="shared" si="4"/>
        <v>1767.12</v>
      </c>
    </row>
    <row r="58" spans="1:4" ht="12.75">
      <c r="A58" s="5">
        <v>2015</v>
      </c>
      <c r="B58" s="5">
        <v>224</v>
      </c>
      <c r="C58" s="5">
        <v>7.96</v>
      </c>
      <c r="D58" s="5">
        <f t="shared" si="4"/>
        <v>1783.04</v>
      </c>
    </row>
  </sheetData>
  <sheetProtection password="DC96" sheet="1" objects="1" scenarios="1" selectLockedCells="1" selectUnlockedCells="1"/>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tabColor indexed="13"/>
  </sheetPr>
  <dimension ref="A2:R108"/>
  <sheetViews>
    <sheetView showGridLines="0" zoomScalePageLayoutView="0" workbookViewId="0" topLeftCell="B1">
      <selection activeCell="D11" sqref="D11"/>
    </sheetView>
  </sheetViews>
  <sheetFormatPr defaultColWidth="11.421875" defaultRowHeight="12.75" outlineLevelRow="1"/>
  <cols>
    <col min="1" max="1" width="18.8515625" style="0" customWidth="1"/>
    <col min="2" max="2" width="28.57421875" style="0" customWidth="1"/>
    <col min="3" max="3" width="24.8515625" style="0" customWidth="1"/>
    <col min="4" max="4" width="13.140625" style="0" customWidth="1"/>
    <col min="5" max="5" width="15.57421875" style="0" customWidth="1"/>
    <col min="6" max="6" width="13.8515625" style="0" customWidth="1"/>
    <col min="7" max="7" width="12.8515625" style="0" customWidth="1"/>
    <col min="8" max="8" width="21.7109375" style="0" bestFit="1" customWidth="1"/>
    <col min="9" max="9" width="36.28125" style="0" customWidth="1"/>
    <col min="10" max="10" width="14.8515625" style="0" customWidth="1"/>
    <col min="11" max="11" width="32.7109375" style="0" customWidth="1"/>
    <col min="12" max="12" width="28.8515625" style="0" bestFit="1" customWidth="1"/>
    <col min="13" max="13" width="6.7109375" style="0" customWidth="1"/>
    <col min="14" max="14" width="4.7109375" style="0" customWidth="1"/>
    <col min="16" max="18" width="11.421875" style="0" customWidth="1"/>
  </cols>
  <sheetData>
    <row r="2" spans="1:4" ht="12.75">
      <c r="A2" s="99" t="s">
        <v>119</v>
      </c>
      <c r="B2" s="99"/>
      <c r="C2" s="100"/>
      <c r="D2" s="100"/>
    </row>
    <row r="3" spans="1:4" ht="13.5" thickBot="1">
      <c r="A3" s="100" t="s">
        <v>191</v>
      </c>
      <c r="B3" s="100"/>
      <c r="C3" s="100"/>
      <c r="D3" s="100"/>
    </row>
    <row r="4" spans="1:17" ht="12.75" customHeight="1">
      <c r="A4" s="392" t="s">
        <v>122</v>
      </c>
      <c r="B4" s="393"/>
      <c r="C4" s="394"/>
      <c r="D4" s="394"/>
      <c r="E4" s="394"/>
      <c r="F4" s="394"/>
      <c r="G4" s="394"/>
      <c r="H4" s="394"/>
      <c r="I4" s="394"/>
      <c r="J4" s="395"/>
      <c r="K4" s="395"/>
      <c r="L4" s="396"/>
      <c r="Q4" s="33" t="s">
        <v>59</v>
      </c>
    </row>
    <row r="5" spans="1:17" ht="27" customHeight="1" thickBot="1">
      <c r="A5" s="397"/>
      <c r="B5" s="398"/>
      <c r="C5" s="398"/>
      <c r="D5" s="398"/>
      <c r="E5" s="398"/>
      <c r="F5" s="398"/>
      <c r="G5" s="398"/>
      <c r="H5" s="398"/>
      <c r="I5" s="398"/>
      <c r="J5" s="399"/>
      <c r="K5" s="399"/>
      <c r="L5" s="400"/>
      <c r="Q5" s="33" t="s">
        <v>120</v>
      </c>
    </row>
    <row r="6" ht="12.75" customHeight="1">
      <c r="Q6" s="33" t="s">
        <v>121</v>
      </c>
    </row>
    <row r="7" ht="12.75" customHeight="1">
      <c r="Q7" s="33"/>
    </row>
    <row r="8" spans="1:2" ht="12.75">
      <c r="A8" s="264" t="s">
        <v>208</v>
      </c>
      <c r="B8" s="264"/>
    </row>
    <row r="10" spans="1:9" ht="24">
      <c r="A10" s="90" t="s">
        <v>0</v>
      </c>
      <c r="B10" s="265" t="s">
        <v>3</v>
      </c>
      <c r="C10" s="265" t="s">
        <v>212</v>
      </c>
      <c r="D10" s="297" t="s">
        <v>213</v>
      </c>
      <c r="E10" s="297" t="s">
        <v>252</v>
      </c>
      <c r="F10" s="265" t="s">
        <v>249</v>
      </c>
      <c r="G10" s="302" t="s">
        <v>250</v>
      </c>
      <c r="H10" s="305" t="s">
        <v>15</v>
      </c>
      <c r="I10" s="358" t="s">
        <v>46</v>
      </c>
    </row>
    <row r="11" spans="1:9" s="23" customFormat="1" ht="12.75">
      <c r="A11" s="301">
        <f>IF('1.1-1.2 Bezüge Personal - SV'!A7="","",'1.1-1.2 Bezüge Personal - SV'!A7)</f>
      </c>
      <c r="B11" s="301">
        <f>IF('1.1-1.2 Bezüge Personal - SV'!I7="","",'1.1-1.2 Bezüge Personal - SV'!I7)</f>
      </c>
      <c r="C11" s="298">
        <f>'1.1-1.2 Bezüge Personal - SV'!R7</f>
        <v>0</v>
      </c>
      <c r="D11" s="315"/>
      <c r="E11" s="298">
        <f>IF(D11="","",VLOOKUP(D11,Durchschnittssätze!$A$29:$D$45,2))</f>
      </c>
      <c r="F11" s="299">
        <f>IF(E11="","",ROUND(E11/39.8/4.348/12*'1.1-1.2 Bezüge Personal - SV'!G7,2))</f>
      </c>
      <c r="G11" s="303">
        <f aca="true" t="shared" si="0" ref="G11:G35">IF(C11&lt;=F11,C11,F11)</f>
        <v>0</v>
      </c>
      <c r="H11" s="306">
        <f>IF(G11&lt;C11,G11-C11,0)</f>
        <v>0</v>
      </c>
      <c r="I11" s="346"/>
    </row>
    <row r="12" spans="1:9" ht="12.75">
      <c r="A12" s="301">
        <f>IF('1.1-1.2 Bezüge Personal - SV'!A8="","",'1.1-1.2 Bezüge Personal - SV'!A8)</f>
      </c>
      <c r="B12" s="301">
        <f>IF('1.1-1.2 Bezüge Personal - SV'!I8="","",'1.1-1.2 Bezüge Personal - SV'!I8)</f>
      </c>
      <c r="C12" s="298">
        <f>'1.1-1.2 Bezüge Personal - SV'!R8</f>
        <v>0</v>
      </c>
      <c r="D12" s="315"/>
      <c r="E12" s="298">
        <f>IF(D12="","",VLOOKUP(D12,Durchschnittssätze!$A$29:$D$45,2))</f>
      </c>
      <c r="F12" s="299">
        <f>IF(E12="","",ROUND(E12/39.8/4.348/12*'1.1-1.2 Bezüge Personal - SV'!G8,2))</f>
      </c>
      <c r="G12" s="303">
        <f t="shared" si="0"/>
        <v>0</v>
      </c>
      <c r="H12" s="306">
        <f aca="true" t="shared" si="1" ref="H12:H35">IF(G12&lt;C12,G12-C12,0)</f>
        <v>0</v>
      </c>
      <c r="I12" s="169"/>
    </row>
    <row r="13" spans="1:9" ht="12.75">
      <c r="A13" s="301">
        <f>IF('1.1-1.2 Bezüge Personal - SV'!A9="","",'1.1-1.2 Bezüge Personal - SV'!A9)</f>
      </c>
      <c r="B13" s="301">
        <f>IF('1.1-1.2 Bezüge Personal - SV'!I9="","",'1.1-1.2 Bezüge Personal - SV'!I9)</f>
      </c>
      <c r="C13" s="298">
        <f>'1.1-1.2 Bezüge Personal - SV'!R9</f>
        <v>0</v>
      </c>
      <c r="D13" s="315"/>
      <c r="E13" s="298">
        <f>IF(D13="","",VLOOKUP(D13,Durchschnittssätze!$A$29:$D$45,2))</f>
      </c>
      <c r="F13" s="299">
        <f>IF(E13="","",ROUND(E13/39.8/4.348/12*'1.1-1.2 Bezüge Personal - SV'!G9,2))</f>
      </c>
      <c r="G13" s="303">
        <f t="shared" si="0"/>
        <v>0</v>
      </c>
      <c r="H13" s="306">
        <f t="shared" si="1"/>
        <v>0</v>
      </c>
      <c r="I13" s="169"/>
    </row>
    <row r="14" spans="1:9" ht="12.75">
      <c r="A14" s="301">
        <f>IF('1.1-1.2 Bezüge Personal - SV'!A10="","",'1.1-1.2 Bezüge Personal - SV'!A10)</f>
      </c>
      <c r="B14" s="301">
        <f>IF('1.1-1.2 Bezüge Personal - SV'!I10="","",'1.1-1.2 Bezüge Personal - SV'!I10)</f>
      </c>
      <c r="C14" s="298">
        <f>'1.1-1.2 Bezüge Personal - SV'!R10</f>
        <v>0</v>
      </c>
      <c r="D14" s="315"/>
      <c r="E14" s="298">
        <f>IF(D14="","",VLOOKUP(D14,Durchschnittssätze!$A$29:$D$45,2))</f>
      </c>
      <c r="F14" s="299">
        <f>IF(E14="","",ROUND(E14/39.8/4.348/12*'1.1-1.2 Bezüge Personal - SV'!G10,2))</f>
      </c>
      <c r="G14" s="303">
        <f t="shared" si="0"/>
        <v>0</v>
      </c>
      <c r="H14" s="306">
        <f t="shared" si="1"/>
        <v>0</v>
      </c>
      <c r="I14" s="169"/>
    </row>
    <row r="15" spans="1:9" ht="12.75">
      <c r="A15" s="301">
        <f>IF('1.1-1.2 Bezüge Personal - SV'!A11="","",'1.1-1.2 Bezüge Personal - SV'!A11)</f>
      </c>
      <c r="B15" s="301">
        <f>IF('1.1-1.2 Bezüge Personal - SV'!I11="","",'1.1-1.2 Bezüge Personal - SV'!I11)</f>
      </c>
      <c r="C15" s="298">
        <f>'1.1-1.2 Bezüge Personal - SV'!R11</f>
        <v>0</v>
      </c>
      <c r="D15" s="315"/>
      <c r="E15" s="298">
        <f>IF(D15="","",VLOOKUP(D15,Durchschnittssätze!$A$29:$D$45,2))</f>
      </c>
      <c r="F15" s="299">
        <f>IF(E15="","",ROUND(E15/39.8/4.348/12*'1.1-1.2 Bezüge Personal - SV'!G11,2))</f>
      </c>
      <c r="G15" s="303">
        <f t="shared" si="0"/>
        <v>0</v>
      </c>
      <c r="H15" s="306">
        <f t="shared" si="1"/>
        <v>0</v>
      </c>
      <c r="I15" s="169"/>
    </row>
    <row r="16" spans="1:9" ht="12.75">
      <c r="A16" s="301">
        <f>IF('1.1-1.2 Bezüge Personal - SV'!A12="","",'1.1-1.2 Bezüge Personal - SV'!A12)</f>
      </c>
      <c r="B16" s="301">
        <f>IF('1.1-1.2 Bezüge Personal - SV'!I12="","",'1.1-1.2 Bezüge Personal - SV'!I12)</f>
      </c>
      <c r="C16" s="298">
        <f>'1.1-1.2 Bezüge Personal - SV'!R12</f>
        <v>0</v>
      </c>
      <c r="D16" s="315"/>
      <c r="E16" s="298">
        <f>IF(D16="","",VLOOKUP(D16,Durchschnittssätze!$A$29:$D$45,2))</f>
      </c>
      <c r="F16" s="299">
        <f>IF(E16="","",ROUND(E16/39.8/4.348/12*'1.1-1.2 Bezüge Personal - SV'!G12,2))</f>
      </c>
      <c r="G16" s="303">
        <f t="shared" si="0"/>
        <v>0</v>
      </c>
      <c r="H16" s="306">
        <f t="shared" si="1"/>
        <v>0</v>
      </c>
      <c r="I16" s="169"/>
    </row>
    <row r="17" spans="1:9" ht="12.75">
      <c r="A17" s="301">
        <f>IF('1.1-1.2 Bezüge Personal - SV'!A13="","",'1.1-1.2 Bezüge Personal - SV'!A13)</f>
      </c>
      <c r="B17" s="301">
        <f>IF('1.1-1.2 Bezüge Personal - SV'!I13="","",'1.1-1.2 Bezüge Personal - SV'!I13)</f>
      </c>
      <c r="C17" s="298">
        <f>'1.1-1.2 Bezüge Personal - SV'!R13</f>
        <v>0</v>
      </c>
      <c r="D17" s="315"/>
      <c r="E17" s="298">
        <f>IF(D17="","",VLOOKUP(D17,Durchschnittssätze!$A$29:$D$45,2))</f>
      </c>
      <c r="F17" s="299">
        <f>IF(E17="","",ROUND(E17/39.8/4.348/12*'1.1-1.2 Bezüge Personal - SV'!G13,2))</f>
      </c>
      <c r="G17" s="303">
        <f t="shared" si="0"/>
        <v>0</v>
      </c>
      <c r="H17" s="306">
        <f t="shared" si="1"/>
        <v>0</v>
      </c>
      <c r="I17" s="169"/>
    </row>
    <row r="18" spans="1:9" ht="12.75">
      <c r="A18" s="301">
        <f>IF('1.1-1.2 Bezüge Personal - SV'!A14="","",'1.1-1.2 Bezüge Personal - SV'!A14)</f>
      </c>
      <c r="B18" s="301">
        <f>IF('1.1-1.2 Bezüge Personal - SV'!I14="","",'1.1-1.2 Bezüge Personal - SV'!I14)</f>
      </c>
      <c r="C18" s="298">
        <f>'1.1-1.2 Bezüge Personal - SV'!R14</f>
        <v>0</v>
      </c>
      <c r="D18" s="315"/>
      <c r="E18" s="298">
        <f>IF(D18="","",VLOOKUP(D18,Durchschnittssätze!$A$29:$D$45,2))</f>
      </c>
      <c r="F18" s="299">
        <f>IF(E18="","",ROUND(E18/39.8/4.348/12*'1.1-1.2 Bezüge Personal - SV'!G14,2))</f>
      </c>
      <c r="G18" s="303">
        <f t="shared" si="0"/>
        <v>0</v>
      </c>
      <c r="H18" s="306">
        <f t="shared" si="1"/>
        <v>0</v>
      </c>
      <c r="I18" s="169"/>
    </row>
    <row r="19" spans="1:9" ht="12.75">
      <c r="A19" s="301">
        <f>IF('1.1-1.2 Bezüge Personal - SV'!A15="","",'1.1-1.2 Bezüge Personal - SV'!A15)</f>
      </c>
      <c r="B19" s="301">
        <f>IF('1.1-1.2 Bezüge Personal - SV'!I15="","",'1.1-1.2 Bezüge Personal - SV'!I15)</f>
      </c>
      <c r="C19" s="298">
        <f>'1.1-1.2 Bezüge Personal - SV'!R15</f>
        <v>0</v>
      </c>
      <c r="D19" s="315"/>
      <c r="E19" s="298">
        <f>IF(D19="","",VLOOKUP(D19,Durchschnittssätze!$A$29:$D$45,2))</f>
      </c>
      <c r="F19" s="299">
        <f>IF(E19="","",ROUND(E19/39.8/4.348/12*'1.1-1.2 Bezüge Personal - SV'!G15,2))</f>
      </c>
      <c r="G19" s="303">
        <f t="shared" si="0"/>
        <v>0</v>
      </c>
      <c r="H19" s="306">
        <f t="shared" si="1"/>
        <v>0</v>
      </c>
      <c r="I19" s="169"/>
    </row>
    <row r="20" spans="1:9" ht="12.75">
      <c r="A20" s="301">
        <f>IF('1.1-1.2 Bezüge Personal - SV'!A16="","",'1.1-1.2 Bezüge Personal - SV'!A16)</f>
      </c>
      <c r="B20" s="301">
        <f>IF('1.1-1.2 Bezüge Personal - SV'!I16="","",'1.1-1.2 Bezüge Personal - SV'!I16)</f>
      </c>
      <c r="C20" s="298">
        <f>'1.1-1.2 Bezüge Personal - SV'!R16</f>
        <v>0</v>
      </c>
      <c r="D20" s="315"/>
      <c r="E20" s="298">
        <f>IF(D20="","",VLOOKUP(D20,Durchschnittssätze!$A$29:$D$45,2))</f>
      </c>
      <c r="F20" s="299">
        <f>IF(E20="","",ROUND(E20/39.8/4.348/12*'1.1-1.2 Bezüge Personal - SV'!G16,2))</f>
      </c>
      <c r="G20" s="303">
        <f t="shared" si="0"/>
        <v>0</v>
      </c>
      <c r="H20" s="306">
        <f t="shared" si="1"/>
        <v>0</v>
      </c>
      <c r="I20" s="169"/>
    </row>
    <row r="21" spans="1:9" ht="12.75">
      <c r="A21" s="301">
        <f>IF('1.1-1.2 Bezüge Personal - SV'!A17="","",'1.1-1.2 Bezüge Personal - SV'!A17)</f>
      </c>
      <c r="B21" s="301">
        <f>IF('1.1-1.2 Bezüge Personal - SV'!I17="","",'1.1-1.2 Bezüge Personal - SV'!I17)</f>
      </c>
      <c r="C21" s="298">
        <f>'1.1-1.2 Bezüge Personal - SV'!R17</f>
        <v>0</v>
      </c>
      <c r="D21" s="315"/>
      <c r="E21" s="298">
        <f>IF(D21="","",VLOOKUP(D21,Durchschnittssätze!$A$29:$D$45,2))</f>
      </c>
      <c r="F21" s="299">
        <f>IF(E21="","",ROUND(E21/39.8/4.348/12*'1.1-1.2 Bezüge Personal - SV'!G17,2))</f>
      </c>
      <c r="G21" s="303">
        <f t="shared" si="0"/>
        <v>0</v>
      </c>
      <c r="H21" s="306">
        <f t="shared" si="1"/>
        <v>0</v>
      </c>
      <c r="I21" s="169"/>
    </row>
    <row r="22" spans="1:9" ht="12.75">
      <c r="A22" s="301">
        <f>IF('1.1-1.2 Bezüge Personal - SV'!A18="","",'1.1-1.2 Bezüge Personal - SV'!A18)</f>
      </c>
      <c r="B22" s="301">
        <f>IF('1.1-1.2 Bezüge Personal - SV'!I18="","",'1.1-1.2 Bezüge Personal - SV'!I18)</f>
      </c>
      <c r="C22" s="298">
        <f>'1.1-1.2 Bezüge Personal - SV'!R18</f>
        <v>0</v>
      </c>
      <c r="D22" s="315"/>
      <c r="E22" s="298">
        <f>IF(D22="","",VLOOKUP(D22,Durchschnittssätze!$A$29:$D$45,2))</f>
      </c>
      <c r="F22" s="299">
        <f>IF(E22="","",ROUND(E22/39.8/4.348/12*'1.1-1.2 Bezüge Personal - SV'!G18,2))</f>
      </c>
      <c r="G22" s="303">
        <f t="shared" si="0"/>
        <v>0</v>
      </c>
      <c r="H22" s="306">
        <f t="shared" si="1"/>
        <v>0</v>
      </c>
      <c r="I22" s="169"/>
    </row>
    <row r="23" spans="1:9" ht="12.75">
      <c r="A23" s="301">
        <f>IF('1.1-1.2 Bezüge Personal - SV'!A19="","",'1.1-1.2 Bezüge Personal - SV'!A19)</f>
      </c>
      <c r="B23" s="301">
        <f>IF('1.1-1.2 Bezüge Personal - SV'!I19="","",'1.1-1.2 Bezüge Personal - SV'!I19)</f>
      </c>
      <c r="C23" s="298">
        <f>'1.1-1.2 Bezüge Personal - SV'!R19</f>
        <v>0</v>
      </c>
      <c r="D23" s="315"/>
      <c r="E23" s="298">
        <f>IF(D23="","",VLOOKUP(D23,Durchschnittssätze!$A$29:$D$45,2))</f>
      </c>
      <c r="F23" s="299">
        <f>IF(E23="","",ROUND(E23/39.8/4.348/12*'1.1-1.2 Bezüge Personal - SV'!G19,2))</f>
      </c>
      <c r="G23" s="303">
        <f t="shared" si="0"/>
        <v>0</v>
      </c>
      <c r="H23" s="306">
        <f t="shared" si="1"/>
        <v>0</v>
      </c>
      <c r="I23" s="169"/>
    </row>
    <row r="24" spans="1:9" ht="12.75">
      <c r="A24" s="301">
        <f>IF('1.1-1.2 Bezüge Personal - SV'!A20="","",'1.1-1.2 Bezüge Personal - SV'!A20)</f>
      </c>
      <c r="B24" s="301">
        <f>IF('1.1-1.2 Bezüge Personal - SV'!I20="","",'1.1-1.2 Bezüge Personal - SV'!I20)</f>
      </c>
      <c r="C24" s="298">
        <f>'1.1-1.2 Bezüge Personal - SV'!R20</f>
        <v>0</v>
      </c>
      <c r="D24" s="315"/>
      <c r="E24" s="298">
        <f>IF(D24="","",VLOOKUP(D24,Durchschnittssätze!$A$29:$D$45,2))</f>
      </c>
      <c r="F24" s="299">
        <f>IF(E24="","",ROUND(E24/39.8/4.348/12*'1.1-1.2 Bezüge Personal - SV'!G20,2))</f>
      </c>
      <c r="G24" s="303">
        <f t="shared" si="0"/>
        <v>0</v>
      </c>
      <c r="H24" s="306">
        <f t="shared" si="1"/>
        <v>0</v>
      </c>
      <c r="I24" s="169"/>
    </row>
    <row r="25" spans="1:9" ht="12.75">
      <c r="A25" s="301">
        <f>IF('1.1-1.2 Bezüge Personal - SV'!A21="","",'1.1-1.2 Bezüge Personal - SV'!A21)</f>
      </c>
      <c r="B25" s="301">
        <f>IF('1.1-1.2 Bezüge Personal - SV'!I21="","",'1.1-1.2 Bezüge Personal - SV'!I21)</f>
      </c>
      <c r="C25" s="298">
        <f>'1.1-1.2 Bezüge Personal - SV'!R21</f>
        <v>0</v>
      </c>
      <c r="D25" s="315"/>
      <c r="E25" s="298">
        <f>IF(D25="","",VLOOKUP(D25,Durchschnittssätze!$A$29:$D$45,2))</f>
      </c>
      <c r="F25" s="299">
        <f>IF(E25="","",ROUND(E25/39.8/4.348/12*'1.1-1.2 Bezüge Personal - SV'!G21,2))</f>
      </c>
      <c r="G25" s="303">
        <f t="shared" si="0"/>
        <v>0</v>
      </c>
      <c r="H25" s="306">
        <f t="shared" si="1"/>
        <v>0</v>
      </c>
      <c r="I25" s="169"/>
    </row>
    <row r="26" spans="1:9" ht="12.75" hidden="1" outlineLevel="1">
      <c r="A26" s="301">
        <f>IF('1.1-1.2 Bezüge Personal - SV'!A22="","",'1.1-1.2 Bezüge Personal - SV'!A22)</f>
      </c>
      <c r="B26" s="301">
        <f>IF('1.1-1.2 Bezüge Personal - SV'!I22="","",'1.1-1.2 Bezüge Personal - SV'!I22)</f>
      </c>
      <c r="C26" s="298">
        <f>'1.1-1.2 Bezüge Personal - SV'!R22</f>
        <v>0</v>
      </c>
      <c r="D26" s="315"/>
      <c r="E26" s="298">
        <f>IF(D26="","",VLOOKUP(D26,Durchschnittssätze!$A$29:$D$45,2))</f>
      </c>
      <c r="F26" s="299">
        <f>IF(E26="","",ROUND(E26/39.8/4.348/12*'1.1-1.2 Bezüge Personal - SV'!G22,2))</f>
      </c>
      <c r="G26" s="303">
        <f t="shared" si="0"/>
        <v>0</v>
      </c>
      <c r="H26" s="306">
        <f t="shared" si="1"/>
        <v>0</v>
      </c>
      <c r="I26" s="169"/>
    </row>
    <row r="27" spans="1:9" ht="12.75" hidden="1" outlineLevel="1">
      <c r="A27" s="301">
        <f>IF('1.1-1.2 Bezüge Personal - SV'!A23="","",'1.1-1.2 Bezüge Personal - SV'!A23)</f>
      </c>
      <c r="B27" s="301">
        <f>IF('1.1-1.2 Bezüge Personal - SV'!I23="","",'1.1-1.2 Bezüge Personal - SV'!I23)</f>
      </c>
      <c r="C27" s="298">
        <f>'1.1-1.2 Bezüge Personal - SV'!R23</f>
        <v>0</v>
      </c>
      <c r="D27" s="315"/>
      <c r="E27" s="298">
        <f>IF(D27="","",VLOOKUP(D27,Durchschnittssätze!$A$29:$D$45,2))</f>
      </c>
      <c r="F27" s="299">
        <f>IF(E27="","",ROUND(E27/39.8/4.348/12*'1.1-1.2 Bezüge Personal - SV'!G23,2))</f>
      </c>
      <c r="G27" s="303">
        <f t="shared" si="0"/>
        <v>0</v>
      </c>
      <c r="H27" s="306">
        <f t="shared" si="1"/>
        <v>0</v>
      </c>
      <c r="I27" s="169"/>
    </row>
    <row r="28" spans="1:9" ht="12.75" hidden="1" outlineLevel="1">
      <c r="A28" s="301">
        <f>IF('1.1-1.2 Bezüge Personal - SV'!A24="","",'1.1-1.2 Bezüge Personal - SV'!A24)</f>
      </c>
      <c r="B28" s="301">
        <f>IF('1.1-1.2 Bezüge Personal - SV'!I24="","",'1.1-1.2 Bezüge Personal - SV'!I24)</f>
      </c>
      <c r="C28" s="298">
        <f>'1.1-1.2 Bezüge Personal - SV'!R24</f>
        <v>0</v>
      </c>
      <c r="D28" s="315"/>
      <c r="E28" s="298">
        <f>IF(D28="","",VLOOKUP(D28,Durchschnittssätze!$A$29:$D$45,2))</f>
      </c>
      <c r="F28" s="299">
        <f>IF(E28="","",ROUND(E28/39.8/4.348/12*'1.1-1.2 Bezüge Personal - SV'!G24,2))</f>
      </c>
      <c r="G28" s="303">
        <f t="shared" si="0"/>
        <v>0</v>
      </c>
      <c r="H28" s="306">
        <f t="shared" si="1"/>
        <v>0</v>
      </c>
      <c r="I28" s="169"/>
    </row>
    <row r="29" spans="1:9" ht="12.75" hidden="1" outlineLevel="1">
      <c r="A29" s="301">
        <f>IF('1.1-1.2 Bezüge Personal - SV'!A25="","",'1.1-1.2 Bezüge Personal - SV'!A25)</f>
      </c>
      <c r="B29" s="301">
        <f>IF('1.1-1.2 Bezüge Personal - SV'!I25="","",'1.1-1.2 Bezüge Personal - SV'!I25)</f>
      </c>
      <c r="C29" s="298">
        <f>'1.1-1.2 Bezüge Personal - SV'!R25</f>
        <v>0</v>
      </c>
      <c r="D29" s="315"/>
      <c r="E29" s="298">
        <f>IF(D29="","",VLOOKUP(D29,Durchschnittssätze!$A$29:$D$45,2))</f>
      </c>
      <c r="F29" s="299">
        <f>IF(E29="","",ROUND(E29/39.8/4.348/12*'1.1-1.2 Bezüge Personal - SV'!G25,2))</f>
      </c>
      <c r="G29" s="303">
        <f t="shared" si="0"/>
        <v>0</v>
      </c>
      <c r="H29" s="306">
        <f t="shared" si="1"/>
        <v>0</v>
      </c>
      <c r="I29" s="169"/>
    </row>
    <row r="30" spans="1:9" ht="12.75" hidden="1" outlineLevel="1">
      <c r="A30" s="301">
        <f>IF('1.1-1.2 Bezüge Personal - SV'!A26="","",'1.1-1.2 Bezüge Personal - SV'!A26)</f>
      </c>
      <c r="B30" s="301">
        <f>IF('1.1-1.2 Bezüge Personal - SV'!I26="","",'1.1-1.2 Bezüge Personal - SV'!I26)</f>
      </c>
      <c r="C30" s="298">
        <f>'1.1-1.2 Bezüge Personal - SV'!R26</f>
        <v>0</v>
      </c>
      <c r="D30" s="315"/>
      <c r="E30" s="298">
        <f>IF(D30="","",VLOOKUP(D30,Durchschnittssätze!$A$29:$D$45,2))</f>
      </c>
      <c r="F30" s="299">
        <f>IF(E30="","",ROUND(E30/39.8/4.348/12*'1.1-1.2 Bezüge Personal - SV'!G26,2))</f>
      </c>
      <c r="G30" s="303">
        <f t="shared" si="0"/>
        <v>0</v>
      </c>
      <c r="H30" s="306">
        <f t="shared" si="1"/>
        <v>0</v>
      </c>
      <c r="I30" s="169"/>
    </row>
    <row r="31" spans="1:9" ht="12.75" hidden="1" outlineLevel="1">
      <c r="A31" s="301">
        <f>IF('1.1-1.2 Bezüge Personal - SV'!A27="","",'1.1-1.2 Bezüge Personal - SV'!A27)</f>
      </c>
      <c r="B31" s="301">
        <f>IF('1.1-1.2 Bezüge Personal - SV'!I27="","",'1.1-1.2 Bezüge Personal - SV'!I27)</f>
      </c>
      <c r="C31" s="298">
        <f>'1.1-1.2 Bezüge Personal - SV'!R27</f>
        <v>0</v>
      </c>
      <c r="D31" s="315"/>
      <c r="E31" s="298">
        <f>IF(D31="","",VLOOKUP(D31,Durchschnittssätze!$A$29:$D$45,2))</f>
      </c>
      <c r="F31" s="299">
        <f>IF(E31="","",ROUND(E31/39.8/4.348/12*'1.1-1.2 Bezüge Personal - SV'!G27,2))</f>
      </c>
      <c r="G31" s="303">
        <f t="shared" si="0"/>
        <v>0</v>
      </c>
      <c r="H31" s="306">
        <f t="shared" si="1"/>
        <v>0</v>
      </c>
      <c r="I31" s="169"/>
    </row>
    <row r="32" spans="1:9" ht="12.75" hidden="1" outlineLevel="1">
      <c r="A32" s="301">
        <f>IF('1.1-1.2 Bezüge Personal - SV'!A28="","",'1.1-1.2 Bezüge Personal - SV'!A28)</f>
      </c>
      <c r="B32" s="301">
        <f>IF('1.1-1.2 Bezüge Personal - SV'!I28="","",'1.1-1.2 Bezüge Personal - SV'!I28)</f>
      </c>
      <c r="C32" s="298">
        <f>'1.1-1.2 Bezüge Personal - SV'!R28</f>
        <v>0</v>
      </c>
      <c r="D32" s="315"/>
      <c r="E32" s="298">
        <f>IF(D32="","",VLOOKUP(D32,Durchschnittssätze!$A$29:$D$45,2))</f>
      </c>
      <c r="F32" s="299">
        <f>IF(E32="","",ROUND(E32/39.8/4.348/12*'1.1-1.2 Bezüge Personal - SV'!G28,2))</f>
      </c>
      <c r="G32" s="303">
        <f t="shared" si="0"/>
        <v>0</v>
      </c>
      <c r="H32" s="306">
        <f t="shared" si="1"/>
        <v>0</v>
      </c>
      <c r="I32" s="169"/>
    </row>
    <row r="33" spans="1:9" ht="12.75" hidden="1" outlineLevel="1">
      <c r="A33" s="301">
        <f>IF('1.1-1.2 Bezüge Personal - SV'!A29="","",'1.1-1.2 Bezüge Personal - SV'!A29)</f>
      </c>
      <c r="B33" s="301">
        <f>IF('1.1-1.2 Bezüge Personal - SV'!I29="","",'1.1-1.2 Bezüge Personal - SV'!I29)</f>
      </c>
      <c r="C33" s="298">
        <f>'1.1-1.2 Bezüge Personal - SV'!R29</f>
        <v>0</v>
      </c>
      <c r="D33" s="315"/>
      <c r="E33" s="298">
        <f>IF(D33="","",VLOOKUP(D33,Durchschnittssätze!$A$29:$D$45,2))</f>
      </c>
      <c r="F33" s="299">
        <f>IF(E33="","",ROUND(E33/39.8/4.348/12*'1.1-1.2 Bezüge Personal - SV'!G29,2))</f>
      </c>
      <c r="G33" s="303">
        <f t="shared" si="0"/>
        <v>0</v>
      </c>
      <c r="H33" s="306">
        <f t="shared" si="1"/>
        <v>0</v>
      </c>
      <c r="I33" s="169"/>
    </row>
    <row r="34" spans="1:9" ht="12.75" hidden="1" outlineLevel="1">
      <c r="A34" s="301">
        <f>IF('1.1-1.2 Bezüge Personal - SV'!A30="","",'1.1-1.2 Bezüge Personal - SV'!A30)</f>
      </c>
      <c r="B34" s="301">
        <f>IF('1.1-1.2 Bezüge Personal - SV'!I30="","",'1.1-1.2 Bezüge Personal - SV'!I30)</f>
      </c>
      <c r="C34" s="298">
        <f>'1.1-1.2 Bezüge Personal - SV'!R30</f>
        <v>0</v>
      </c>
      <c r="D34" s="315"/>
      <c r="E34" s="298">
        <f>IF(D34="","",VLOOKUP(D34,Durchschnittssätze!$A$29:$D$45,2))</f>
      </c>
      <c r="F34" s="299">
        <f>IF(E34="","",ROUND(E34/39.8/4.348/12*'1.1-1.2 Bezüge Personal - SV'!G30,2))</f>
      </c>
      <c r="G34" s="303">
        <f t="shared" si="0"/>
        <v>0</v>
      </c>
      <c r="H34" s="306">
        <f t="shared" si="1"/>
        <v>0</v>
      </c>
      <c r="I34" s="169"/>
    </row>
    <row r="35" spans="1:9" ht="13.5" customHeight="1" hidden="1" outlineLevel="1">
      <c r="A35" s="301">
        <f>IF('1.1-1.2 Bezüge Personal - SV'!A31="","",'1.1-1.2 Bezüge Personal - SV'!A31)</f>
      </c>
      <c r="B35" s="301">
        <f>IF('1.1-1.2 Bezüge Personal - SV'!I31="","",'1.1-1.2 Bezüge Personal - SV'!I31)</f>
      </c>
      <c r="C35" s="298">
        <f>'1.1-1.2 Bezüge Personal - SV'!R31</f>
        <v>0</v>
      </c>
      <c r="D35" s="315"/>
      <c r="E35" s="298">
        <f>IF(D35="","",VLOOKUP(D35,Durchschnittssätze!$A$29:$D$45,2))</f>
      </c>
      <c r="F35" s="299">
        <f>IF(E35="","",ROUND(E35/39.8/4.348/12*'1.1-1.2 Bezüge Personal - SV'!G31,2))</f>
      </c>
      <c r="G35" s="303">
        <f t="shared" si="0"/>
        <v>0</v>
      </c>
      <c r="H35" s="306">
        <f t="shared" si="1"/>
        <v>0</v>
      </c>
      <c r="I35" s="169"/>
    </row>
    <row r="36" spans="6:11" ht="12.75" collapsed="1">
      <c r="F36" s="300" t="s">
        <v>95</v>
      </c>
      <c r="G36" s="304">
        <f>SUM(G11:G35)</f>
        <v>0</v>
      </c>
      <c r="H36" s="307">
        <f>SUM(H11:H35)</f>
        <v>0</v>
      </c>
      <c r="I36" s="130"/>
      <c r="J36" s="11"/>
      <c r="K36" s="163"/>
    </row>
    <row r="38" spans="1:2" ht="12.75">
      <c r="A38" s="1"/>
      <c r="B38" s="1"/>
    </row>
    <row r="39" ht="12.75" hidden="1"/>
    <row r="40" spans="1:12" ht="12.75" hidden="1">
      <c r="A40" s="265"/>
      <c r="B40" s="265"/>
      <c r="C40" s="265"/>
      <c r="D40" s="265"/>
      <c r="E40" s="266"/>
      <c r="F40" s="266"/>
      <c r="G40" s="266"/>
      <c r="H40" s="265"/>
      <c r="I40" s="265"/>
      <c r="J40" s="265"/>
      <c r="K40" s="265"/>
      <c r="L40" s="265"/>
    </row>
    <row r="41" spans="1:12" ht="12.75" hidden="1">
      <c r="A41" s="4"/>
      <c r="B41" s="4"/>
      <c r="C41" s="4"/>
      <c r="D41" s="4"/>
      <c r="E41" s="267"/>
      <c r="F41" s="263"/>
      <c r="G41" s="219"/>
      <c r="H41" s="6"/>
      <c r="I41" s="6"/>
      <c r="J41" s="6"/>
      <c r="K41" s="6"/>
      <c r="L41" s="5"/>
    </row>
    <row r="42" spans="1:12" ht="12.75" hidden="1">
      <c r="A42" s="4"/>
      <c r="B42" s="4"/>
      <c r="C42" s="4"/>
      <c r="D42" s="4"/>
      <c r="E42" s="267"/>
      <c r="F42" s="218"/>
      <c r="G42" s="219"/>
      <c r="H42" s="6"/>
      <c r="I42" s="6"/>
      <c r="J42" s="6"/>
      <c r="K42" s="6"/>
      <c r="L42" s="5"/>
    </row>
    <row r="43" spans="1:12" ht="12.75" hidden="1">
      <c r="A43" s="4"/>
      <c r="B43" s="4"/>
      <c r="C43" s="4"/>
      <c r="D43" s="4"/>
      <c r="E43" s="267"/>
      <c r="F43" s="218"/>
      <c r="G43" s="219"/>
      <c r="H43" s="6"/>
      <c r="I43" s="6"/>
      <c r="J43" s="6"/>
      <c r="K43" s="6"/>
      <c r="L43" s="5"/>
    </row>
    <row r="44" spans="1:12" ht="12.75" hidden="1">
      <c r="A44" s="4"/>
      <c r="B44" s="4"/>
      <c r="C44" s="4"/>
      <c r="D44" s="4"/>
      <c r="E44" s="267"/>
      <c r="F44" s="218"/>
      <c r="G44" s="219"/>
      <c r="H44" s="6"/>
      <c r="I44" s="6"/>
      <c r="J44" s="6"/>
      <c r="K44" s="6"/>
      <c r="L44" s="5"/>
    </row>
    <row r="45" spans="1:12" ht="12.75" hidden="1">
      <c r="A45" s="4"/>
      <c r="B45" s="4"/>
      <c r="C45" s="4"/>
      <c r="D45" s="4"/>
      <c r="E45" s="267"/>
      <c r="F45" s="218"/>
      <c r="G45" s="219"/>
      <c r="H45" s="6"/>
      <c r="I45" s="6"/>
      <c r="J45" s="6"/>
      <c r="K45" s="6"/>
      <c r="L45" s="5"/>
    </row>
    <row r="46" spans="1:12" ht="12.75" hidden="1">
      <c r="A46" s="4"/>
      <c r="B46" s="4"/>
      <c r="C46" s="4"/>
      <c r="D46" s="4"/>
      <c r="E46" s="267"/>
      <c r="F46" s="218"/>
      <c r="G46" s="219"/>
      <c r="H46" s="6"/>
      <c r="I46" s="6"/>
      <c r="J46" s="6"/>
      <c r="K46" s="6"/>
      <c r="L46" s="5"/>
    </row>
    <row r="47" spans="1:12" ht="12.75" hidden="1">
      <c r="A47" s="4"/>
      <c r="B47" s="4"/>
      <c r="C47" s="4"/>
      <c r="D47" s="4"/>
      <c r="E47" s="267"/>
      <c r="F47" s="218"/>
      <c r="G47" s="219"/>
      <c r="H47" s="6"/>
      <c r="I47" s="6"/>
      <c r="J47" s="6"/>
      <c r="K47" s="6"/>
      <c r="L47" s="5"/>
    </row>
    <row r="48" spans="1:12" ht="12.75" hidden="1">
      <c r="A48" s="4"/>
      <c r="B48" s="4"/>
      <c r="C48" s="4"/>
      <c r="D48" s="4"/>
      <c r="E48" s="267"/>
      <c r="F48" s="218"/>
      <c r="G48" s="219"/>
      <c r="H48" s="6"/>
      <c r="I48" s="6"/>
      <c r="J48" s="6"/>
      <c r="K48" s="6"/>
      <c r="L48" s="5"/>
    </row>
    <row r="49" spans="1:12" ht="12.75" hidden="1">
      <c r="A49" s="4"/>
      <c r="B49" s="4"/>
      <c r="C49" s="4"/>
      <c r="D49" s="4"/>
      <c r="E49" s="267"/>
      <c r="F49" s="218"/>
      <c r="G49" s="219"/>
      <c r="H49" s="6"/>
      <c r="I49" s="6"/>
      <c r="J49" s="6"/>
      <c r="K49" s="6"/>
      <c r="L49" s="5"/>
    </row>
    <row r="50" spans="1:12" ht="12.75" hidden="1">
      <c r="A50" s="4"/>
      <c r="B50" s="4"/>
      <c r="C50" s="4"/>
      <c r="D50" s="4"/>
      <c r="E50" s="267"/>
      <c r="F50" s="218"/>
      <c r="G50" s="219"/>
      <c r="H50" s="6"/>
      <c r="I50" s="6"/>
      <c r="J50" s="6"/>
      <c r="K50" s="6"/>
      <c r="L50" s="5"/>
    </row>
    <row r="51" spans="9:11" ht="12.75" hidden="1">
      <c r="I51" s="240"/>
      <c r="J51" s="31"/>
      <c r="K51" s="85"/>
    </row>
    <row r="55" spans="1:12" s="201" customFormat="1" ht="12.75">
      <c r="A55" s="417" t="s">
        <v>193</v>
      </c>
      <c r="B55" s="418"/>
      <c r="C55" s="413"/>
      <c r="D55" s="413"/>
      <c r="E55" s="413"/>
      <c r="F55" s="199"/>
      <c r="G55" s="200" t="s">
        <v>184</v>
      </c>
      <c r="H55" s="144"/>
      <c r="I55" s="421" t="s">
        <v>188</v>
      </c>
      <c r="J55" s="422"/>
      <c r="K55" s="422"/>
      <c r="L55" s="423"/>
    </row>
    <row r="56" spans="1:12" s="201" customFormat="1" ht="12.75">
      <c r="A56" s="414"/>
      <c r="B56" s="415"/>
      <c r="C56" s="415"/>
      <c r="D56" s="415"/>
      <c r="E56" s="415"/>
      <c r="F56" s="202"/>
      <c r="G56" s="203" t="s">
        <v>63</v>
      </c>
      <c r="H56" s="144"/>
      <c r="I56" s="424"/>
      <c r="J56" s="425"/>
      <c r="K56" s="425"/>
      <c r="L56" s="426"/>
    </row>
    <row r="57" spans="1:12" s="201" customFormat="1" ht="12.75">
      <c r="A57" s="419"/>
      <c r="B57" s="420"/>
      <c r="C57" s="420"/>
      <c r="D57" s="420"/>
      <c r="E57" s="420"/>
      <c r="F57" s="204"/>
      <c r="G57" s="205" t="s">
        <v>187</v>
      </c>
      <c r="I57" s="424"/>
      <c r="J57" s="425"/>
      <c r="K57" s="425"/>
      <c r="L57" s="426"/>
    </row>
    <row r="58" spans="1:12" ht="24" customHeight="1">
      <c r="A58" s="412" t="s">
        <v>148</v>
      </c>
      <c r="B58" s="413"/>
      <c r="C58" s="413"/>
      <c r="D58" s="413"/>
      <c r="E58" s="413"/>
      <c r="F58" s="192"/>
      <c r="G58" s="113" t="s">
        <v>62</v>
      </c>
      <c r="I58" s="424"/>
      <c r="J58" s="425"/>
      <c r="K58" s="425"/>
      <c r="L58" s="426"/>
    </row>
    <row r="59" spans="1:12" ht="24" customHeight="1">
      <c r="A59" s="414"/>
      <c r="B59" s="415"/>
      <c r="C59" s="415"/>
      <c r="D59" s="415"/>
      <c r="E59" s="415"/>
      <c r="F59" s="23"/>
      <c r="G59" s="193" t="s">
        <v>63</v>
      </c>
      <c r="I59" s="424"/>
      <c r="J59" s="425"/>
      <c r="K59" s="425"/>
      <c r="L59" s="426"/>
    </row>
    <row r="60" spans="1:12" ht="16.5" customHeight="1">
      <c r="A60" s="410"/>
      <c r="B60" s="411"/>
      <c r="C60" s="411"/>
      <c r="D60" s="411"/>
      <c r="E60" s="411"/>
      <c r="F60" s="109"/>
      <c r="G60" s="197" t="s">
        <v>187</v>
      </c>
      <c r="I60" s="424"/>
      <c r="J60" s="425"/>
      <c r="K60" s="425"/>
      <c r="L60" s="426"/>
    </row>
    <row r="61" spans="1:12" ht="36.75" customHeight="1">
      <c r="A61" s="407" t="s">
        <v>149</v>
      </c>
      <c r="B61" s="408"/>
      <c r="C61" s="409"/>
      <c r="D61" s="409"/>
      <c r="E61" s="409"/>
      <c r="F61" s="192"/>
      <c r="G61" s="112" t="s">
        <v>62</v>
      </c>
      <c r="I61" s="424"/>
      <c r="J61" s="425"/>
      <c r="K61" s="425"/>
      <c r="L61" s="426"/>
    </row>
    <row r="62" spans="1:12" ht="20.25" customHeight="1">
      <c r="A62" s="410"/>
      <c r="B62" s="411"/>
      <c r="C62" s="411"/>
      <c r="D62" s="411"/>
      <c r="E62" s="411"/>
      <c r="F62" s="109"/>
      <c r="G62" s="110" t="s">
        <v>63</v>
      </c>
      <c r="I62" s="427"/>
      <c r="J62" s="428"/>
      <c r="K62" s="428"/>
      <c r="L62" s="429"/>
    </row>
    <row r="64" ht="12.75">
      <c r="L64" t="s">
        <v>55</v>
      </c>
    </row>
    <row r="66" spans="1:2" ht="12.75">
      <c r="A66" s="1" t="s">
        <v>10</v>
      </c>
      <c r="B66" s="1"/>
    </row>
    <row r="67" spans="1:9" ht="40.5" customHeight="1">
      <c r="A67" s="416" t="s">
        <v>60</v>
      </c>
      <c r="B67" s="416"/>
      <c r="C67" s="416"/>
      <c r="D67" s="416"/>
      <c r="E67" s="416"/>
      <c r="F67" s="416"/>
      <c r="G67" s="416"/>
      <c r="H67" s="416"/>
      <c r="I67" s="416"/>
    </row>
    <row r="68" spans="1:14" ht="36" customHeight="1">
      <c r="A68" s="403" t="s">
        <v>0</v>
      </c>
      <c r="B68" s="403" t="s">
        <v>2</v>
      </c>
      <c r="C68" s="403" t="s">
        <v>3</v>
      </c>
      <c r="D68" s="405" t="s">
        <v>209</v>
      </c>
      <c r="E68" s="405" t="s">
        <v>251</v>
      </c>
      <c r="F68" s="403" t="s">
        <v>12</v>
      </c>
      <c r="G68" s="403" t="s">
        <v>92</v>
      </c>
      <c r="H68" s="401" t="s">
        <v>93</v>
      </c>
      <c r="I68" s="448" t="s">
        <v>128</v>
      </c>
      <c r="J68" s="446" t="s">
        <v>15</v>
      </c>
      <c r="K68" s="403" t="s">
        <v>46</v>
      </c>
      <c r="L68" s="444"/>
      <c r="M68" s="445"/>
      <c r="N68" s="321" t="s">
        <v>62</v>
      </c>
    </row>
    <row r="69" spans="1:14" ht="12.75">
      <c r="A69" s="404"/>
      <c r="B69" s="404"/>
      <c r="C69" s="404"/>
      <c r="D69" s="450"/>
      <c r="E69" s="406"/>
      <c r="F69" s="404"/>
      <c r="G69" s="404"/>
      <c r="H69" s="402"/>
      <c r="I69" s="449"/>
      <c r="J69" s="447"/>
      <c r="K69" s="404"/>
      <c r="L69" s="268"/>
      <c r="M69" s="269"/>
      <c r="N69" s="321" t="s">
        <v>63</v>
      </c>
    </row>
    <row r="70" spans="1:14" ht="12.75">
      <c r="A70" s="312">
        <f>IF('1.1-1.2 Bezüge Personal - SV'!A46="","",'1.1-1.2 Bezüge Personal - SV'!A46)</f>
      </c>
      <c r="B70" s="312">
        <f>IF('1.1-1.2 Bezüge Personal - SV'!D46="","",'1.1-1.2 Bezüge Personal - SV'!D46)</f>
      </c>
      <c r="C70" s="312">
        <f>IF('1.1-1.2 Bezüge Personal - SV'!E46="","",'1.1-1.2 Bezüge Personal - SV'!E46)</f>
      </c>
      <c r="D70" s="315"/>
      <c r="E70" s="316">
        <v>0</v>
      </c>
      <c r="F70" s="313">
        <f>IF('1.1-1.2 Bezüge Personal - SV'!B46="","",'1.1-1.2 Bezüge Personal - SV'!B46)</f>
      </c>
      <c r="G70" s="324" t="str">
        <f>IF(F70="","-    €",E70*F70)</f>
        <v>-    €</v>
      </c>
      <c r="H70" s="298">
        <f>'1.1-1.2 Bezüge Personal - SV'!F46</f>
        <v>0</v>
      </c>
      <c r="I70" s="317">
        <f aca="true" t="shared" si="2" ref="I70:I78">IF(H70&lt;G70,H70,G70)</f>
        <v>0</v>
      </c>
      <c r="J70" s="319">
        <f aca="true" t="shared" si="3" ref="J70:J78">I70-H70</f>
        <v>0</v>
      </c>
      <c r="K70" s="169"/>
      <c r="L70" s="270"/>
      <c r="M70" s="270"/>
      <c r="N70" s="322"/>
    </row>
    <row r="71" spans="1:18" ht="12.75">
      <c r="A71" s="312">
        <f>IF('1.1-1.2 Bezüge Personal - SV'!A47="","",'1.1-1.2 Bezüge Personal - SV'!A47)</f>
      </c>
      <c r="B71" s="312">
        <f>IF('1.1-1.2 Bezüge Personal - SV'!D47="","",'1.1-1.2 Bezüge Personal - SV'!D47)</f>
      </c>
      <c r="C71" s="312">
        <f>IF('1.1-1.2 Bezüge Personal - SV'!E47="","",'1.1-1.2 Bezüge Personal - SV'!E47)</f>
      </c>
      <c r="D71" s="315"/>
      <c r="E71" s="316">
        <v>0</v>
      </c>
      <c r="F71" s="313">
        <f>IF('1.1-1.2 Bezüge Personal - SV'!B47="","",'1.1-1.2 Bezüge Personal - SV'!B47)</f>
      </c>
      <c r="G71" s="324" t="str">
        <f aca="true" t="shared" si="4" ref="G71:G89">IF(F71="","-    €",E71*F71)</f>
        <v>-    €</v>
      </c>
      <c r="H71" s="298">
        <f>'1.1-1.2 Bezüge Personal - SV'!F47</f>
        <v>0</v>
      </c>
      <c r="I71" s="317">
        <f t="shared" si="2"/>
        <v>0</v>
      </c>
      <c r="J71" s="319">
        <f t="shared" si="3"/>
        <v>0</v>
      </c>
      <c r="K71" s="169"/>
      <c r="L71" s="270"/>
      <c r="M71" s="270"/>
      <c r="N71" s="323"/>
      <c r="R71" s="23"/>
    </row>
    <row r="72" spans="1:13" ht="12.75">
      <c r="A72" s="312">
        <f>IF('1.1-1.2 Bezüge Personal - SV'!A48="","",'1.1-1.2 Bezüge Personal - SV'!A48)</f>
      </c>
      <c r="B72" s="312">
        <f>IF('1.1-1.2 Bezüge Personal - SV'!D48="","",'1.1-1.2 Bezüge Personal - SV'!D48)</f>
      </c>
      <c r="C72" s="312">
        <f>IF('1.1-1.2 Bezüge Personal - SV'!E48="","",'1.1-1.2 Bezüge Personal - SV'!E48)</f>
      </c>
      <c r="D72" s="315"/>
      <c r="E72" s="316">
        <v>0</v>
      </c>
      <c r="F72" s="313">
        <f>IF('1.1-1.2 Bezüge Personal - SV'!B48="","",'1.1-1.2 Bezüge Personal - SV'!B48)</f>
      </c>
      <c r="G72" s="324" t="str">
        <f t="shared" si="4"/>
        <v>-    €</v>
      </c>
      <c r="H72" s="298">
        <f>'1.1-1.2 Bezüge Personal - SV'!F48</f>
        <v>0</v>
      </c>
      <c r="I72" s="317">
        <f t="shared" si="2"/>
        <v>0</v>
      </c>
      <c r="J72" s="319">
        <f t="shared" si="3"/>
        <v>0</v>
      </c>
      <c r="K72" s="169"/>
      <c r="L72" s="270"/>
      <c r="M72" s="270"/>
    </row>
    <row r="73" spans="1:13" ht="12.75">
      <c r="A73" s="312">
        <f>IF('1.1-1.2 Bezüge Personal - SV'!A49="","",'1.1-1.2 Bezüge Personal - SV'!A49)</f>
      </c>
      <c r="B73" s="312">
        <f>IF('1.1-1.2 Bezüge Personal - SV'!D49="","",'1.1-1.2 Bezüge Personal - SV'!D49)</f>
      </c>
      <c r="C73" s="312">
        <f>IF('1.1-1.2 Bezüge Personal - SV'!E49="","",'1.1-1.2 Bezüge Personal - SV'!E49)</f>
      </c>
      <c r="D73" s="315"/>
      <c r="E73" s="316">
        <v>0</v>
      </c>
      <c r="F73" s="313">
        <f>IF('1.1-1.2 Bezüge Personal - SV'!B49="","",'1.1-1.2 Bezüge Personal - SV'!B49)</f>
      </c>
      <c r="G73" s="324" t="str">
        <f t="shared" si="4"/>
        <v>-    €</v>
      </c>
      <c r="H73" s="298">
        <f>'1.1-1.2 Bezüge Personal - SV'!F49</f>
        <v>0</v>
      </c>
      <c r="I73" s="317">
        <f t="shared" si="2"/>
        <v>0</v>
      </c>
      <c r="J73" s="319">
        <f t="shared" si="3"/>
        <v>0</v>
      </c>
      <c r="K73" s="169"/>
      <c r="L73" s="270"/>
      <c r="M73" s="270"/>
    </row>
    <row r="74" spans="1:13" ht="12.75">
      <c r="A74" s="312">
        <f>IF('1.1-1.2 Bezüge Personal - SV'!A50="","",'1.1-1.2 Bezüge Personal - SV'!A50)</f>
      </c>
      <c r="B74" s="312">
        <f>IF('1.1-1.2 Bezüge Personal - SV'!D50="","",'1.1-1.2 Bezüge Personal - SV'!D50)</f>
      </c>
      <c r="C74" s="312">
        <f>IF('1.1-1.2 Bezüge Personal - SV'!E50="","",'1.1-1.2 Bezüge Personal - SV'!E50)</f>
      </c>
      <c r="D74" s="315"/>
      <c r="E74" s="316">
        <v>0</v>
      </c>
      <c r="F74" s="313">
        <f>IF('1.1-1.2 Bezüge Personal - SV'!B50="","",'1.1-1.2 Bezüge Personal - SV'!B50)</f>
      </c>
      <c r="G74" s="324" t="str">
        <f t="shared" si="4"/>
        <v>-    €</v>
      </c>
      <c r="H74" s="298">
        <f>'1.1-1.2 Bezüge Personal - SV'!F50</f>
        <v>0</v>
      </c>
      <c r="I74" s="317">
        <f t="shared" si="2"/>
        <v>0</v>
      </c>
      <c r="J74" s="319">
        <f t="shared" si="3"/>
        <v>0</v>
      </c>
      <c r="K74" s="169"/>
      <c r="L74" s="270"/>
      <c r="M74" s="270"/>
    </row>
    <row r="75" spans="1:13" ht="12.75">
      <c r="A75" s="312">
        <f>IF('1.1-1.2 Bezüge Personal - SV'!A51="","",'1.1-1.2 Bezüge Personal - SV'!A51)</f>
      </c>
      <c r="B75" s="312">
        <f>IF('1.1-1.2 Bezüge Personal - SV'!D51="","",'1.1-1.2 Bezüge Personal - SV'!D51)</f>
      </c>
      <c r="C75" s="312">
        <f>IF('1.1-1.2 Bezüge Personal - SV'!E51="","",'1.1-1.2 Bezüge Personal - SV'!E51)</f>
      </c>
      <c r="D75" s="315"/>
      <c r="E75" s="316">
        <v>0</v>
      </c>
      <c r="F75" s="313">
        <f>IF('1.1-1.2 Bezüge Personal - SV'!B51="","",'1.1-1.2 Bezüge Personal - SV'!B51)</f>
      </c>
      <c r="G75" s="324" t="str">
        <f t="shared" si="4"/>
        <v>-    €</v>
      </c>
      <c r="H75" s="298">
        <f>'1.1-1.2 Bezüge Personal - SV'!F51</f>
        <v>0</v>
      </c>
      <c r="I75" s="317">
        <f t="shared" si="2"/>
        <v>0</v>
      </c>
      <c r="J75" s="319">
        <f t="shared" si="3"/>
        <v>0</v>
      </c>
      <c r="K75" s="169"/>
      <c r="L75" s="270"/>
      <c r="M75" s="270"/>
    </row>
    <row r="76" spans="1:13" ht="12.75">
      <c r="A76" s="312">
        <f>IF('1.1-1.2 Bezüge Personal - SV'!A52="","",'1.1-1.2 Bezüge Personal - SV'!A52)</f>
      </c>
      <c r="B76" s="312">
        <f>IF('1.1-1.2 Bezüge Personal - SV'!D52="","",'1.1-1.2 Bezüge Personal - SV'!D52)</f>
      </c>
      <c r="C76" s="312">
        <f>IF('1.1-1.2 Bezüge Personal - SV'!E52="","",'1.1-1.2 Bezüge Personal - SV'!E52)</f>
      </c>
      <c r="D76" s="315"/>
      <c r="E76" s="316">
        <v>0</v>
      </c>
      <c r="F76" s="313">
        <f>IF('1.1-1.2 Bezüge Personal - SV'!B52="","",'1.1-1.2 Bezüge Personal - SV'!B52)</f>
      </c>
      <c r="G76" s="324" t="str">
        <f t="shared" si="4"/>
        <v>-    €</v>
      </c>
      <c r="H76" s="298">
        <f>'1.1-1.2 Bezüge Personal - SV'!F52</f>
        <v>0</v>
      </c>
      <c r="I76" s="317">
        <f t="shared" si="2"/>
        <v>0</v>
      </c>
      <c r="J76" s="319">
        <f t="shared" si="3"/>
        <v>0</v>
      </c>
      <c r="K76" s="169"/>
      <c r="L76" s="270"/>
      <c r="M76" s="270"/>
    </row>
    <row r="77" spans="1:13" ht="12.75">
      <c r="A77" s="312">
        <f>IF('1.1-1.2 Bezüge Personal - SV'!A53="","",'1.1-1.2 Bezüge Personal - SV'!A53)</f>
      </c>
      <c r="B77" s="312">
        <f>IF('1.1-1.2 Bezüge Personal - SV'!D53="","",'1.1-1.2 Bezüge Personal - SV'!D53)</f>
      </c>
      <c r="C77" s="312">
        <f>IF('1.1-1.2 Bezüge Personal - SV'!E53="","",'1.1-1.2 Bezüge Personal - SV'!E53)</f>
      </c>
      <c r="D77" s="315"/>
      <c r="E77" s="316">
        <v>0</v>
      </c>
      <c r="F77" s="313">
        <f>IF('1.1-1.2 Bezüge Personal - SV'!B53="","",'1.1-1.2 Bezüge Personal - SV'!B53)</f>
      </c>
      <c r="G77" s="324" t="str">
        <f t="shared" si="4"/>
        <v>-    €</v>
      </c>
      <c r="H77" s="298">
        <f>'1.1-1.2 Bezüge Personal - SV'!F53</f>
        <v>0</v>
      </c>
      <c r="I77" s="317">
        <f t="shared" si="2"/>
        <v>0</v>
      </c>
      <c r="J77" s="319">
        <f t="shared" si="3"/>
        <v>0</v>
      </c>
      <c r="K77" s="169"/>
      <c r="L77" s="270"/>
      <c r="M77" s="270"/>
    </row>
    <row r="78" spans="1:13" ht="12.75">
      <c r="A78" s="312">
        <f>IF('1.1-1.2 Bezüge Personal - SV'!A54="","",'1.1-1.2 Bezüge Personal - SV'!A54)</f>
      </c>
      <c r="B78" s="312">
        <f>IF('1.1-1.2 Bezüge Personal - SV'!D54="","",'1.1-1.2 Bezüge Personal - SV'!D54)</f>
      </c>
      <c r="C78" s="312">
        <f>IF('1.1-1.2 Bezüge Personal - SV'!E54="","",'1.1-1.2 Bezüge Personal - SV'!E54)</f>
      </c>
      <c r="D78" s="315"/>
      <c r="E78" s="316">
        <v>0</v>
      </c>
      <c r="F78" s="313">
        <f>IF('1.1-1.2 Bezüge Personal - SV'!B54="","",'1.1-1.2 Bezüge Personal - SV'!B54)</f>
      </c>
      <c r="G78" s="324" t="str">
        <f t="shared" si="4"/>
        <v>-    €</v>
      </c>
      <c r="H78" s="298">
        <f>'1.1-1.2 Bezüge Personal - SV'!F54</f>
        <v>0</v>
      </c>
      <c r="I78" s="317">
        <f t="shared" si="2"/>
        <v>0</v>
      </c>
      <c r="J78" s="319">
        <f t="shared" si="3"/>
        <v>0</v>
      </c>
      <c r="K78" s="169"/>
      <c r="L78" s="270"/>
      <c r="M78" s="270"/>
    </row>
    <row r="79" spans="1:13" ht="13.5" thickBot="1">
      <c r="A79" s="339">
        <f>IF('1.1-1.2 Bezüge Personal - SV'!A55="","",'1.1-1.2 Bezüge Personal - SV'!A55)</f>
      </c>
      <c r="B79" s="339">
        <f>IF('1.1-1.2 Bezüge Personal - SV'!D55="","",'1.1-1.2 Bezüge Personal - SV'!D55)</f>
      </c>
      <c r="C79" s="339">
        <f>IF('1.1-1.2 Bezüge Personal - SV'!E55="","",'1.1-1.2 Bezüge Personal - SV'!E55)</f>
      </c>
      <c r="D79" s="315"/>
      <c r="E79" s="316">
        <v>0</v>
      </c>
      <c r="F79" s="313">
        <f>IF('1.1-1.2 Bezüge Personal - SV'!B55="","",'1.1-1.2 Bezüge Personal - SV'!B55)</f>
      </c>
      <c r="G79" s="324" t="str">
        <f t="shared" si="4"/>
        <v>-    €</v>
      </c>
      <c r="H79" s="298">
        <f>'1.1-1.2 Bezüge Personal - SV'!F55</f>
        <v>0</v>
      </c>
      <c r="I79" s="317">
        <f aca="true" t="shared" si="5" ref="I79:I89">IF(H79&lt;G79,H79,G79)</f>
        <v>0</v>
      </c>
      <c r="J79" s="319">
        <f aca="true" t="shared" si="6" ref="J79:J89">I79-H79</f>
        <v>0</v>
      </c>
      <c r="K79" s="169"/>
      <c r="L79" s="270"/>
      <c r="M79" s="270"/>
    </row>
    <row r="80" spans="1:13" ht="12.75" hidden="1" outlineLevel="1">
      <c r="A80" s="339">
        <f>IF('1.1-1.2 Bezüge Personal - SV'!A56="","",'1.1-1.2 Bezüge Personal - SV'!A56)</f>
      </c>
      <c r="B80" s="339">
        <f>IF('1.1-1.2 Bezüge Personal - SV'!D56="","",'1.1-1.2 Bezüge Personal - SV'!D56)</f>
      </c>
      <c r="C80" s="339">
        <f>IF('1.1-1.2 Bezüge Personal - SV'!E56="","",'1.1-1.2 Bezüge Personal - SV'!E56)</f>
      </c>
      <c r="D80" s="315"/>
      <c r="E80" s="316">
        <v>0</v>
      </c>
      <c r="F80" s="313">
        <f>IF('1.1-1.2 Bezüge Personal - SV'!B56="","",'1.1-1.2 Bezüge Personal - SV'!B56)</f>
      </c>
      <c r="G80" s="324" t="str">
        <f t="shared" si="4"/>
        <v>-    €</v>
      </c>
      <c r="H80" s="298">
        <f>'1.1-1.2 Bezüge Personal - SV'!F56</f>
        <v>0</v>
      </c>
      <c r="I80" s="317">
        <f t="shared" si="5"/>
        <v>0</v>
      </c>
      <c r="J80" s="319">
        <f t="shared" si="6"/>
        <v>0</v>
      </c>
      <c r="K80" s="169"/>
      <c r="L80" s="270"/>
      <c r="M80" s="270"/>
    </row>
    <row r="81" spans="1:13" ht="12.75" hidden="1" outlineLevel="1">
      <c r="A81" s="339">
        <f>IF('1.1-1.2 Bezüge Personal - SV'!A57="","",'1.1-1.2 Bezüge Personal - SV'!A57)</f>
      </c>
      <c r="B81" s="339">
        <f>IF('1.1-1.2 Bezüge Personal - SV'!D57="","",'1.1-1.2 Bezüge Personal - SV'!D57)</f>
      </c>
      <c r="C81" s="339">
        <f>IF('1.1-1.2 Bezüge Personal - SV'!E57="","",'1.1-1.2 Bezüge Personal - SV'!E57)</f>
      </c>
      <c r="D81" s="315"/>
      <c r="E81" s="316">
        <v>0</v>
      </c>
      <c r="F81" s="313">
        <f>IF('1.1-1.2 Bezüge Personal - SV'!B57="","",'1.1-1.2 Bezüge Personal - SV'!B57)</f>
      </c>
      <c r="G81" s="324" t="str">
        <f t="shared" si="4"/>
        <v>-    €</v>
      </c>
      <c r="H81" s="298">
        <f>'1.1-1.2 Bezüge Personal - SV'!F57</f>
        <v>0</v>
      </c>
      <c r="I81" s="317">
        <f t="shared" si="5"/>
        <v>0</v>
      </c>
      <c r="J81" s="319">
        <f t="shared" si="6"/>
        <v>0</v>
      </c>
      <c r="K81" s="169"/>
      <c r="L81" s="270"/>
      <c r="M81" s="270"/>
    </row>
    <row r="82" spans="1:13" ht="12.75" hidden="1" outlineLevel="1">
      <c r="A82" s="339">
        <f>IF('1.1-1.2 Bezüge Personal - SV'!A58="","",'1.1-1.2 Bezüge Personal - SV'!A58)</f>
      </c>
      <c r="B82" s="339">
        <f>IF('1.1-1.2 Bezüge Personal - SV'!D58="","",'1.1-1.2 Bezüge Personal - SV'!D58)</f>
      </c>
      <c r="C82" s="339">
        <f>IF('1.1-1.2 Bezüge Personal - SV'!E58="","",'1.1-1.2 Bezüge Personal - SV'!E58)</f>
      </c>
      <c r="D82" s="315"/>
      <c r="E82" s="316">
        <v>0</v>
      </c>
      <c r="F82" s="313">
        <f>IF('1.1-1.2 Bezüge Personal - SV'!B58="","",'1.1-1.2 Bezüge Personal - SV'!B58)</f>
      </c>
      <c r="G82" s="324" t="str">
        <f t="shared" si="4"/>
        <v>-    €</v>
      </c>
      <c r="H82" s="298">
        <f>'1.1-1.2 Bezüge Personal - SV'!F58</f>
        <v>0</v>
      </c>
      <c r="I82" s="317">
        <f t="shared" si="5"/>
        <v>0</v>
      </c>
      <c r="J82" s="319">
        <f t="shared" si="6"/>
        <v>0</v>
      </c>
      <c r="K82" s="169"/>
      <c r="L82" s="270"/>
      <c r="M82" s="270"/>
    </row>
    <row r="83" spans="1:13" ht="12.75" hidden="1" outlineLevel="1">
      <c r="A83" s="339">
        <f>IF('1.1-1.2 Bezüge Personal - SV'!A59="","",'1.1-1.2 Bezüge Personal - SV'!A59)</f>
      </c>
      <c r="B83" s="339">
        <f>IF('1.1-1.2 Bezüge Personal - SV'!D59="","",'1.1-1.2 Bezüge Personal - SV'!D59)</f>
      </c>
      <c r="C83" s="339">
        <f>IF('1.1-1.2 Bezüge Personal - SV'!E59="","",'1.1-1.2 Bezüge Personal - SV'!E59)</f>
      </c>
      <c r="D83" s="315"/>
      <c r="E83" s="316">
        <v>0</v>
      </c>
      <c r="F83" s="313">
        <f>IF('1.1-1.2 Bezüge Personal - SV'!B59="","",'1.1-1.2 Bezüge Personal - SV'!B59)</f>
      </c>
      <c r="G83" s="324" t="str">
        <f t="shared" si="4"/>
        <v>-    €</v>
      </c>
      <c r="H83" s="298">
        <f>'1.1-1.2 Bezüge Personal - SV'!F59</f>
        <v>0</v>
      </c>
      <c r="I83" s="317">
        <f t="shared" si="5"/>
        <v>0</v>
      </c>
      <c r="J83" s="319">
        <f t="shared" si="6"/>
        <v>0</v>
      </c>
      <c r="K83" s="169"/>
      <c r="L83" s="270"/>
      <c r="M83" s="270"/>
    </row>
    <row r="84" spans="1:13" ht="12.75" hidden="1" outlineLevel="1">
      <c r="A84" s="339">
        <f>IF('1.1-1.2 Bezüge Personal - SV'!A60="","",'1.1-1.2 Bezüge Personal - SV'!A60)</f>
      </c>
      <c r="B84" s="339">
        <f>IF('1.1-1.2 Bezüge Personal - SV'!D60="","",'1.1-1.2 Bezüge Personal - SV'!D60)</f>
      </c>
      <c r="C84" s="339">
        <f>IF('1.1-1.2 Bezüge Personal - SV'!E60="","",'1.1-1.2 Bezüge Personal - SV'!E60)</f>
      </c>
      <c r="D84" s="315"/>
      <c r="E84" s="316">
        <v>0</v>
      </c>
      <c r="F84" s="313">
        <f>IF('1.1-1.2 Bezüge Personal - SV'!B60="","",'1.1-1.2 Bezüge Personal - SV'!B60)</f>
      </c>
      <c r="G84" s="324" t="str">
        <f t="shared" si="4"/>
        <v>-    €</v>
      </c>
      <c r="H84" s="298">
        <f>'1.1-1.2 Bezüge Personal - SV'!F60</f>
        <v>0</v>
      </c>
      <c r="I84" s="317">
        <f t="shared" si="5"/>
        <v>0</v>
      </c>
      <c r="J84" s="319">
        <f t="shared" si="6"/>
        <v>0</v>
      </c>
      <c r="K84" s="169"/>
      <c r="L84" s="270"/>
      <c r="M84" s="270"/>
    </row>
    <row r="85" spans="1:13" ht="12.75" hidden="1" outlineLevel="1">
      <c r="A85" s="339">
        <f>IF('1.1-1.2 Bezüge Personal - SV'!A61="","",'1.1-1.2 Bezüge Personal - SV'!A61)</f>
      </c>
      <c r="B85" s="339">
        <f>IF('1.1-1.2 Bezüge Personal - SV'!D61="","",'1.1-1.2 Bezüge Personal - SV'!D61)</f>
      </c>
      <c r="C85" s="339">
        <f>IF('1.1-1.2 Bezüge Personal - SV'!E61="","",'1.1-1.2 Bezüge Personal - SV'!E61)</f>
      </c>
      <c r="D85" s="315"/>
      <c r="E85" s="316">
        <v>0</v>
      </c>
      <c r="F85" s="313">
        <f>IF('1.1-1.2 Bezüge Personal - SV'!B61="","",'1.1-1.2 Bezüge Personal - SV'!B61)</f>
      </c>
      <c r="G85" s="324" t="str">
        <f t="shared" si="4"/>
        <v>-    €</v>
      </c>
      <c r="H85" s="298">
        <f>'1.1-1.2 Bezüge Personal - SV'!F61</f>
        <v>0</v>
      </c>
      <c r="I85" s="317">
        <f t="shared" si="5"/>
        <v>0</v>
      </c>
      <c r="J85" s="319">
        <f t="shared" si="6"/>
        <v>0</v>
      </c>
      <c r="K85" s="169"/>
      <c r="L85" s="270"/>
      <c r="M85" s="270"/>
    </row>
    <row r="86" spans="1:13" ht="12.75" hidden="1" outlineLevel="1">
      <c r="A86" s="339">
        <f>IF('1.1-1.2 Bezüge Personal - SV'!A62="","",'1.1-1.2 Bezüge Personal - SV'!A62)</f>
      </c>
      <c r="B86" s="339">
        <f>IF('1.1-1.2 Bezüge Personal - SV'!D62="","",'1.1-1.2 Bezüge Personal - SV'!D62)</f>
      </c>
      <c r="C86" s="339">
        <f>IF('1.1-1.2 Bezüge Personal - SV'!E62="","",'1.1-1.2 Bezüge Personal - SV'!E62)</f>
      </c>
      <c r="D86" s="315"/>
      <c r="E86" s="316">
        <v>0</v>
      </c>
      <c r="F86" s="313">
        <f>IF('1.1-1.2 Bezüge Personal - SV'!B62="","",'1.1-1.2 Bezüge Personal - SV'!B62)</f>
      </c>
      <c r="G86" s="324" t="str">
        <f t="shared" si="4"/>
        <v>-    €</v>
      </c>
      <c r="H86" s="298">
        <f>'1.1-1.2 Bezüge Personal - SV'!F62</f>
        <v>0</v>
      </c>
      <c r="I86" s="317">
        <f t="shared" si="5"/>
        <v>0</v>
      </c>
      <c r="J86" s="319">
        <f t="shared" si="6"/>
        <v>0</v>
      </c>
      <c r="K86" s="169"/>
      <c r="L86" s="270"/>
      <c r="M86" s="270"/>
    </row>
    <row r="87" spans="1:13" ht="12.75" hidden="1" outlineLevel="1">
      <c r="A87" s="339">
        <f>IF('1.1-1.2 Bezüge Personal - SV'!A63="","",'1.1-1.2 Bezüge Personal - SV'!A63)</f>
      </c>
      <c r="B87" s="339">
        <f>IF('1.1-1.2 Bezüge Personal - SV'!D63="","",'1.1-1.2 Bezüge Personal - SV'!D63)</f>
      </c>
      <c r="C87" s="339">
        <f>IF('1.1-1.2 Bezüge Personal - SV'!E63="","",'1.1-1.2 Bezüge Personal - SV'!E63)</f>
      </c>
      <c r="D87" s="315"/>
      <c r="E87" s="316">
        <v>0</v>
      </c>
      <c r="F87" s="313">
        <f>IF('1.1-1.2 Bezüge Personal - SV'!B63="","",'1.1-1.2 Bezüge Personal - SV'!B63)</f>
      </c>
      <c r="G87" s="324" t="str">
        <f t="shared" si="4"/>
        <v>-    €</v>
      </c>
      <c r="H87" s="298">
        <f>'1.1-1.2 Bezüge Personal - SV'!F63</f>
        <v>0</v>
      </c>
      <c r="I87" s="317">
        <f t="shared" si="5"/>
        <v>0</v>
      </c>
      <c r="J87" s="319">
        <f t="shared" si="6"/>
        <v>0</v>
      </c>
      <c r="K87" s="169"/>
      <c r="L87" s="270"/>
      <c r="M87" s="270"/>
    </row>
    <row r="88" spans="1:13" ht="12.75" hidden="1" outlineLevel="1">
      <c r="A88" s="339">
        <f>IF('1.1-1.2 Bezüge Personal - SV'!A64="","",'1.1-1.2 Bezüge Personal - SV'!A64)</f>
      </c>
      <c r="B88" s="339">
        <f>IF('1.1-1.2 Bezüge Personal - SV'!D64="","",'1.1-1.2 Bezüge Personal - SV'!D64)</f>
      </c>
      <c r="C88" s="339">
        <f>IF('1.1-1.2 Bezüge Personal - SV'!E64="","",'1.1-1.2 Bezüge Personal - SV'!E64)</f>
      </c>
      <c r="D88" s="315"/>
      <c r="E88" s="316">
        <v>0</v>
      </c>
      <c r="F88" s="313">
        <f>IF('1.1-1.2 Bezüge Personal - SV'!B64="","",'1.1-1.2 Bezüge Personal - SV'!B64)</f>
      </c>
      <c r="G88" s="324" t="str">
        <f t="shared" si="4"/>
        <v>-    €</v>
      </c>
      <c r="H88" s="298">
        <f>'1.1-1.2 Bezüge Personal - SV'!F64</f>
        <v>0</v>
      </c>
      <c r="I88" s="317">
        <f t="shared" si="5"/>
        <v>0</v>
      </c>
      <c r="J88" s="319">
        <f t="shared" si="6"/>
        <v>0</v>
      </c>
      <c r="K88" s="169"/>
      <c r="L88" s="270"/>
      <c r="M88" s="270"/>
    </row>
    <row r="89" spans="1:13" ht="13.5" hidden="1" outlineLevel="1" thickBot="1">
      <c r="A89" s="339">
        <f>IF('1.1-1.2 Bezüge Personal - SV'!A65="","",'1.1-1.2 Bezüge Personal - SV'!A65)</f>
      </c>
      <c r="B89" s="339">
        <f>IF('1.1-1.2 Bezüge Personal - SV'!D65="","",'1.1-1.2 Bezüge Personal - SV'!D65)</f>
      </c>
      <c r="C89" s="339">
        <f>IF('1.1-1.2 Bezüge Personal - SV'!E65="","",'1.1-1.2 Bezüge Personal - SV'!E65)</f>
      </c>
      <c r="D89" s="315"/>
      <c r="E89" s="316">
        <v>0</v>
      </c>
      <c r="F89" s="313">
        <f>IF('1.1-1.2 Bezüge Personal - SV'!B65="","",'1.1-1.2 Bezüge Personal - SV'!B65)</f>
      </c>
      <c r="G89" s="324" t="str">
        <f t="shared" si="4"/>
        <v>-    €</v>
      </c>
      <c r="H89" s="298">
        <f>'1.1-1.2 Bezüge Personal - SV'!F65</f>
        <v>0</v>
      </c>
      <c r="I89" s="317">
        <f t="shared" si="5"/>
        <v>0</v>
      </c>
      <c r="J89" s="319">
        <f t="shared" si="6"/>
        <v>0</v>
      </c>
      <c r="K89" s="169"/>
      <c r="L89" s="272"/>
      <c r="M89" s="270"/>
    </row>
    <row r="90" spans="6:13" ht="13.5" collapsed="1" thickBot="1">
      <c r="F90" s="8" t="s">
        <v>9</v>
      </c>
      <c r="G90" s="314">
        <f>SUM(G70:G89)</f>
        <v>0</v>
      </c>
      <c r="H90" s="314">
        <f>SUM(H70:H89)</f>
        <v>0</v>
      </c>
      <c r="I90" s="318">
        <f>SUM(I70:I89)</f>
        <v>0</v>
      </c>
      <c r="J90" s="320">
        <f>SUM(J70:J89)</f>
        <v>0</v>
      </c>
      <c r="L90" s="271"/>
      <c r="M90" s="271"/>
    </row>
    <row r="93" ht="13.5" thickBot="1"/>
    <row r="94" spans="10:12" ht="13.5" thickBot="1">
      <c r="J94" s="114" t="s">
        <v>155</v>
      </c>
      <c r="K94" s="115"/>
      <c r="L94" s="116"/>
    </row>
    <row r="95" spans="10:12" ht="13.5" thickBot="1">
      <c r="J95" s="130"/>
      <c r="K95" s="23"/>
      <c r="L95" s="23"/>
    </row>
    <row r="96" spans="1:14" ht="12.75">
      <c r="A96" s="214" t="s">
        <v>150</v>
      </c>
      <c r="B96" s="340"/>
      <c r="C96" s="215"/>
      <c r="D96" s="215"/>
      <c r="E96" s="215"/>
      <c r="F96" s="216"/>
      <c r="J96" s="124" t="s">
        <v>156</v>
      </c>
      <c r="K96" s="125"/>
      <c r="L96" s="125"/>
      <c r="M96" s="126" t="s">
        <v>62</v>
      </c>
      <c r="N96" s="131"/>
    </row>
    <row r="97" spans="1:14" ht="13.5" thickBot="1">
      <c r="A97" s="117" t="s">
        <v>151</v>
      </c>
      <c r="B97" s="338"/>
      <c r="C97" s="5" t="s">
        <v>152</v>
      </c>
      <c r="D97" s="5"/>
      <c r="E97" s="5" t="s">
        <v>153</v>
      </c>
      <c r="F97" s="118"/>
      <c r="J97" s="121"/>
      <c r="K97" s="122"/>
      <c r="L97" s="122"/>
      <c r="M97" s="127" t="s">
        <v>63</v>
      </c>
      <c r="N97" s="127"/>
    </row>
    <row r="98" spans="1:12" ht="13.5" thickBot="1">
      <c r="A98" s="352"/>
      <c r="B98" s="344"/>
      <c r="C98" s="169">
        <v>0</v>
      </c>
      <c r="D98" s="169"/>
      <c r="E98" s="169">
        <v>1783.04</v>
      </c>
      <c r="F98" s="353">
        <f>C98/E98</f>
        <v>0</v>
      </c>
      <c r="J98" s="121" t="s">
        <v>157</v>
      </c>
      <c r="K98" s="122"/>
      <c r="L98" s="127"/>
    </row>
    <row r="99" spans="1:12" ht="13.5" thickBot="1">
      <c r="A99" s="354"/>
      <c r="B99" s="355"/>
      <c r="C99" s="356">
        <v>0</v>
      </c>
      <c r="D99" s="356"/>
      <c r="E99" s="356">
        <v>1783.04</v>
      </c>
      <c r="F99" s="357">
        <f>C99/E99</f>
        <v>0</v>
      </c>
      <c r="J99" s="121"/>
      <c r="K99" s="122"/>
      <c r="L99" s="123">
        <f>SUM(G36+I90)</f>
        <v>0</v>
      </c>
    </row>
    <row r="100" spans="1:5" ht="12.75">
      <c r="A100" s="23"/>
      <c r="B100" s="23"/>
      <c r="C100" s="23"/>
      <c r="D100" s="23"/>
      <c r="E100" s="23"/>
    </row>
    <row r="101" spans="1:7" ht="12.75">
      <c r="A101" s="430" t="s">
        <v>154</v>
      </c>
      <c r="B101" s="431"/>
      <c r="C101" s="409"/>
      <c r="D101" s="409"/>
      <c r="E101" s="409"/>
      <c r="F101" s="192"/>
      <c r="G101" s="194" t="s">
        <v>184</v>
      </c>
    </row>
    <row r="102" spans="1:7" ht="12.75">
      <c r="A102" s="432"/>
      <c r="B102" s="433"/>
      <c r="C102" s="433"/>
      <c r="D102" s="433"/>
      <c r="E102" s="433"/>
      <c r="F102" s="23"/>
      <c r="G102" s="195" t="s">
        <v>63</v>
      </c>
    </row>
    <row r="103" spans="1:7" ht="12.75">
      <c r="A103" s="410"/>
      <c r="B103" s="411"/>
      <c r="C103" s="411"/>
      <c r="D103" s="411"/>
      <c r="E103" s="411"/>
      <c r="F103" s="109"/>
      <c r="G103" s="196" t="s">
        <v>187</v>
      </c>
    </row>
    <row r="104" ht="13.5" thickBot="1"/>
    <row r="105" spans="1:6" ht="12.75">
      <c r="A105" s="434" t="s">
        <v>181</v>
      </c>
      <c r="B105" s="435"/>
      <c r="C105" s="435"/>
      <c r="D105" s="435"/>
      <c r="E105" s="435"/>
      <c r="F105" s="436"/>
    </row>
    <row r="106" spans="1:6" ht="12.75">
      <c r="A106" s="437"/>
      <c r="B106" s="438"/>
      <c r="C106" s="439"/>
      <c r="D106" s="439"/>
      <c r="E106" s="439"/>
      <c r="F106" s="440"/>
    </row>
    <row r="107" spans="1:6" ht="12.75">
      <c r="A107" s="437"/>
      <c r="B107" s="438"/>
      <c r="C107" s="439"/>
      <c r="D107" s="439"/>
      <c r="E107" s="439"/>
      <c r="F107" s="440"/>
    </row>
    <row r="108" spans="1:6" ht="13.5" thickBot="1">
      <c r="A108" s="441"/>
      <c r="B108" s="442"/>
      <c r="C108" s="442"/>
      <c r="D108" s="442"/>
      <c r="E108" s="442"/>
      <c r="F108" s="443"/>
    </row>
  </sheetData>
  <sheetProtection password="DC96" sheet="1" objects="1" scenarios="1" formatCells="0" formatRows="0" selectLockedCells="1"/>
  <mergeCells count="20">
    <mergeCell ref="A101:E103"/>
    <mergeCell ref="A105:F108"/>
    <mergeCell ref="L68:M68"/>
    <mergeCell ref="K68:K69"/>
    <mergeCell ref="J68:J69"/>
    <mergeCell ref="I68:I69"/>
    <mergeCell ref="A68:A69"/>
    <mergeCell ref="B68:B69"/>
    <mergeCell ref="D68:D69"/>
    <mergeCell ref="A4:L5"/>
    <mergeCell ref="H68:H69"/>
    <mergeCell ref="G68:G69"/>
    <mergeCell ref="F68:F69"/>
    <mergeCell ref="E68:E69"/>
    <mergeCell ref="C68:C69"/>
    <mergeCell ref="A61:E62"/>
    <mergeCell ref="A58:E60"/>
    <mergeCell ref="A67:I67"/>
    <mergeCell ref="A55:E57"/>
    <mergeCell ref="I55:L62"/>
  </mergeCells>
  <dataValidations count="2">
    <dataValidation type="list" allowBlank="1" showInputMessage="1" showErrorMessage="1" sqref="A4:I5">
      <formula1>$Q$4:$Q$7</formula1>
    </dataValidation>
    <dataValidation type="list" allowBlank="1" showInputMessage="1" showErrorMessage="1" sqref="D70:D89">
      <formula1>$N$68:$N$69</formula1>
    </dataValidation>
  </dataValidations>
  <printOptions/>
  <pageMargins left="0.3937007874015748" right="0.3937007874015748" top="0.1968503937007874" bottom="0.1968503937007874" header="0.5118110236220472" footer="0.5118110236220472"/>
  <pageSetup horizontalDpi="600" verticalDpi="600" orientation="landscape" paperSize="9" scale="43"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2"/>
</worksheet>
</file>

<file path=xl/worksheets/sheet4.xml><?xml version="1.0" encoding="utf-8"?>
<worksheet xmlns="http://schemas.openxmlformats.org/spreadsheetml/2006/main" xmlns:r="http://schemas.openxmlformats.org/officeDocument/2006/relationships">
  <sheetPr codeName="Tabelle4"/>
  <dimension ref="A1:M14"/>
  <sheetViews>
    <sheetView showGridLines="0" zoomScalePageLayoutView="0" workbookViewId="0" topLeftCell="A1">
      <selection activeCell="B6" sqref="B6"/>
    </sheetView>
  </sheetViews>
  <sheetFormatPr defaultColWidth="11.421875" defaultRowHeight="12.75"/>
  <cols>
    <col min="1" max="1" width="14.7109375" style="0" bestFit="1" customWidth="1"/>
    <col min="2" max="2" width="20.8515625" style="0" bestFit="1" customWidth="1"/>
    <col min="3" max="3" width="13.421875" style="0" bestFit="1" customWidth="1"/>
  </cols>
  <sheetData>
    <row r="1" ht="15">
      <c r="A1" s="111" t="s">
        <v>146</v>
      </c>
    </row>
    <row r="2" spans="2:13" ht="12.75">
      <c r="B2" s="1" t="s">
        <v>201</v>
      </c>
      <c r="L2" s="8"/>
      <c r="M2" s="11"/>
    </row>
    <row r="3" spans="12:13" ht="12.75">
      <c r="L3" s="8"/>
      <c r="M3" s="11"/>
    </row>
    <row r="4" spans="1:12" ht="12.75">
      <c r="A4" s="5" t="s">
        <v>58</v>
      </c>
      <c r="B4" s="40" t="s">
        <v>76</v>
      </c>
      <c r="C4" s="10" t="s">
        <v>16</v>
      </c>
      <c r="D4" s="10" t="s">
        <v>17</v>
      </c>
      <c r="F4" s="12" t="s">
        <v>18</v>
      </c>
      <c r="H4" s="8"/>
      <c r="I4" s="8"/>
      <c r="J4" s="8"/>
      <c r="K4" s="8"/>
      <c r="L4" s="11"/>
    </row>
    <row r="5" spans="1:12" ht="12.75">
      <c r="A5" s="5"/>
      <c r="B5" s="40"/>
      <c r="C5" s="24" t="s">
        <v>194</v>
      </c>
      <c r="D5" s="207">
        <f>B5*0.2</f>
        <v>0</v>
      </c>
      <c r="F5" s="206"/>
      <c r="H5" s="8"/>
      <c r="I5" s="8"/>
      <c r="J5" s="8"/>
      <c r="K5" s="8"/>
      <c r="L5" s="11"/>
    </row>
    <row r="6" spans="1:13" ht="12.75">
      <c r="A6" s="169"/>
      <c r="B6" s="172"/>
      <c r="C6" s="4" t="s">
        <v>77</v>
      </c>
      <c r="D6" s="6">
        <f>B6*0.3</f>
        <v>0</v>
      </c>
      <c r="F6" s="451"/>
      <c r="G6" s="452"/>
      <c r="H6" s="452"/>
      <c r="I6" s="452"/>
      <c r="J6" s="452"/>
      <c r="K6" s="452"/>
      <c r="L6" s="452"/>
      <c r="M6" s="453"/>
    </row>
    <row r="7" spans="1:13" ht="12.75">
      <c r="A7" s="169"/>
      <c r="B7" s="63" t="s">
        <v>89</v>
      </c>
      <c r="C7" s="14" t="s">
        <v>88</v>
      </c>
      <c r="D7" s="15"/>
      <c r="F7" s="451"/>
      <c r="G7" s="452"/>
      <c r="H7" s="452"/>
      <c r="I7" s="452"/>
      <c r="J7" s="452"/>
      <c r="K7" s="452"/>
      <c r="L7" s="452"/>
      <c r="M7" s="453"/>
    </row>
    <row r="8" spans="1:13" ht="12.75">
      <c r="A8" s="169"/>
      <c r="B8" s="172"/>
      <c r="C8" s="6">
        <v>0</v>
      </c>
      <c r="D8" s="6">
        <f>C8*B8</f>
        <v>0</v>
      </c>
      <c r="F8" s="451"/>
      <c r="G8" s="452"/>
      <c r="H8" s="452"/>
      <c r="I8" s="452"/>
      <c r="J8" s="452"/>
      <c r="K8" s="452"/>
      <c r="L8" s="452"/>
      <c r="M8" s="453"/>
    </row>
    <row r="9" spans="1:13" ht="12.75">
      <c r="A9" s="169"/>
      <c r="B9" s="40" t="s">
        <v>205</v>
      </c>
      <c r="C9" s="10" t="s">
        <v>16</v>
      </c>
      <c r="D9" s="15"/>
      <c r="F9" s="451"/>
      <c r="G9" s="452"/>
      <c r="H9" s="452"/>
      <c r="I9" s="452"/>
      <c r="J9" s="452"/>
      <c r="K9" s="452"/>
      <c r="L9" s="452"/>
      <c r="M9" s="453"/>
    </row>
    <row r="10" spans="1:13" ht="12.75">
      <c r="A10" s="169"/>
      <c r="B10" s="172"/>
      <c r="C10" s="6">
        <v>0</v>
      </c>
      <c r="D10" s="6">
        <f>B10*C10</f>
        <v>0</v>
      </c>
      <c r="F10" s="451"/>
      <c r="G10" s="452"/>
      <c r="H10" s="452"/>
      <c r="I10" s="452"/>
      <c r="J10" s="452"/>
      <c r="K10" s="452"/>
      <c r="L10" s="452"/>
      <c r="M10" s="453"/>
    </row>
    <row r="11" spans="1:13" ht="12.75">
      <c r="A11" s="169"/>
      <c r="B11" s="172"/>
      <c r="C11" s="6">
        <v>0</v>
      </c>
      <c r="D11" s="6">
        <f>B11*C11</f>
        <v>0</v>
      </c>
      <c r="F11" s="451"/>
      <c r="G11" s="452"/>
      <c r="H11" s="452"/>
      <c r="I11" s="452"/>
      <c r="J11" s="452"/>
      <c r="K11" s="452"/>
      <c r="L11" s="452"/>
      <c r="M11" s="453"/>
    </row>
    <row r="12" spans="1:13" ht="12.75">
      <c r="A12" s="169"/>
      <c r="B12" s="40" t="s">
        <v>91</v>
      </c>
      <c r="C12" s="10" t="s">
        <v>16</v>
      </c>
      <c r="D12" s="15"/>
      <c r="F12" s="451"/>
      <c r="G12" s="452"/>
      <c r="H12" s="452"/>
      <c r="I12" s="452"/>
      <c r="J12" s="452"/>
      <c r="K12" s="452"/>
      <c r="L12" s="452"/>
      <c r="M12" s="453"/>
    </row>
    <row r="13" spans="1:13" ht="12.75">
      <c r="A13" s="169"/>
      <c r="B13" s="172"/>
      <c r="C13" s="6">
        <v>0</v>
      </c>
      <c r="D13" s="6">
        <f>B13*C13</f>
        <v>0</v>
      </c>
      <c r="F13" s="451"/>
      <c r="G13" s="452"/>
      <c r="H13" s="452"/>
      <c r="I13" s="452"/>
      <c r="J13" s="452"/>
      <c r="K13" s="452"/>
      <c r="L13" s="452"/>
      <c r="M13" s="453"/>
    </row>
    <row r="14" spans="3:13" ht="13.5" thickBot="1">
      <c r="C14" s="8" t="s">
        <v>9</v>
      </c>
      <c r="D14" s="16">
        <f>D5+D6+D8+D10+D11+D13</f>
        <v>0</v>
      </c>
      <c r="F14" s="34"/>
      <c r="G14" s="34"/>
      <c r="H14" s="34"/>
      <c r="I14" s="34"/>
      <c r="J14" s="34"/>
      <c r="K14" s="34"/>
      <c r="L14" s="34"/>
      <c r="M14" s="34"/>
    </row>
  </sheetData>
  <sheetProtection password="DC96" sheet="1" objects="1" scenarios="1" formatCells="0"/>
  <mergeCells count="8">
    <mergeCell ref="F12:M12"/>
    <mergeCell ref="F13:M13"/>
    <mergeCell ref="F10:M10"/>
    <mergeCell ref="F6:M6"/>
    <mergeCell ref="F7:M7"/>
    <mergeCell ref="F8:M8"/>
    <mergeCell ref="F9:M9"/>
    <mergeCell ref="F11:M11"/>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5.xml><?xml version="1.0" encoding="utf-8"?>
<worksheet xmlns="http://schemas.openxmlformats.org/spreadsheetml/2006/main" xmlns:r="http://schemas.openxmlformats.org/officeDocument/2006/relationships">
  <sheetPr codeName="Tabelle5">
    <tabColor indexed="13"/>
  </sheetPr>
  <dimension ref="A1:O28"/>
  <sheetViews>
    <sheetView showGridLines="0" zoomScalePageLayoutView="0" workbookViewId="0" topLeftCell="B1">
      <selection activeCell="D7" sqref="D7"/>
    </sheetView>
  </sheetViews>
  <sheetFormatPr defaultColWidth="11.421875" defaultRowHeight="12.75"/>
  <cols>
    <col min="1" max="1" width="17.140625" style="0" customWidth="1"/>
    <col min="2" max="2" width="23.00390625" style="0" customWidth="1"/>
    <col min="3" max="3" width="13.421875" style="0" bestFit="1" customWidth="1"/>
    <col min="4" max="4" width="18.28125" style="0" customWidth="1"/>
    <col min="5" max="5" width="16.00390625" style="0" customWidth="1"/>
    <col min="6" max="6" width="15.8515625" style="0" customWidth="1"/>
  </cols>
  <sheetData>
    <row r="1" ht="12.75">
      <c r="A1" s="99" t="s">
        <v>119</v>
      </c>
    </row>
    <row r="2" spans="1:13" ht="22.5" customHeight="1">
      <c r="A2" s="1" t="s">
        <v>75</v>
      </c>
      <c r="L2" s="8"/>
      <c r="M2" s="11"/>
    </row>
    <row r="3" spans="12:13" ht="12.75">
      <c r="L3" s="8"/>
      <c r="M3" s="11"/>
    </row>
    <row r="4" spans="1:14" ht="32.25" customHeight="1">
      <c r="A4" s="89" t="s">
        <v>58</v>
      </c>
      <c r="B4" s="89" t="s">
        <v>76</v>
      </c>
      <c r="C4" s="227" t="s">
        <v>16</v>
      </c>
      <c r="D4" s="136" t="s">
        <v>92</v>
      </c>
      <c r="E4" s="136" t="s">
        <v>86</v>
      </c>
      <c r="F4" s="136" t="s">
        <v>56</v>
      </c>
      <c r="G4" s="89" t="s">
        <v>73</v>
      </c>
      <c r="H4" s="133" t="s">
        <v>160</v>
      </c>
      <c r="I4" s="134"/>
      <c r="J4" s="135"/>
      <c r="K4" s="8"/>
      <c r="L4" s="8"/>
      <c r="M4" s="8"/>
      <c r="N4" s="11"/>
    </row>
    <row r="5" spans="1:14" s="212" customFormat="1" ht="12.75" customHeight="1">
      <c r="A5" s="5">
        <f>'1.3 Reisekosten Personal'!A5</f>
        <v>0</v>
      </c>
      <c r="B5" s="39">
        <f>'1.3 Reisekosten Personal'!B5</f>
        <v>0</v>
      </c>
      <c r="C5" s="228">
        <v>0.2</v>
      </c>
      <c r="D5" s="42">
        <f>B5*C5</f>
        <v>0</v>
      </c>
      <c r="E5" s="42">
        <f>'1.3 Reisekosten Personal'!D5</f>
        <v>0</v>
      </c>
      <c r="F5" s="42">
        <f>'1.3 Reisekosten Personal'!E5+IF(E5&lt;D5,E5,D5)</f>
        <v>0</v>
      </c>
      <c r="G5" s="42">
        <f>F5-E5</f>
        <v>0</v>
      </c>
      <c r="H5" s="208"/>
      <c r="I5" s="209"/>
      <c r="J5" s="210"/>
      <c r="K5" s="211"/>
      <c r="L5" s="211"/>
      <c r="M5" s="211"/>
      <c r="N5" s="72"/>
    </row>
    <row r="6" spans="1:15" ht="12.75">
      <c r="A6" s="5">
        <f>'1.3 Reisekosten Personal'!A6</f>
        <v>0</v>
      </c>
      <c r="B6" s="39">
        <f>'1.3 Reisekosten Personal'!B6</f>
        <v>0</v>
      </c>
      <c r="C6" s="220">
        <v>0.3</v>
      </c>
      <c r="D6" s="42">
        <f>B6*C6</f>
        <v>0</v>
      </c>
      <c r="E6" s="42">
        <f>'1.3 Reisekosten Personal'!D6</f>
        <v>0</v>
      </c>
      <c r="F6" s="42">
        <f>'1.3 Reisekosten Personal'!E6+IF(E6&lt;D6,E6,D6)</f>
        <v>0</v>
      </c>
      <c r="G6" s="42">
        <f>F6-E6</f>
        <v>0</v>
      </c>
      <c r="H6" s="454"/>
      <c r="I6" s="455"/>
      <c r="J6" s="455"/>
      <c r="K6" s="78"/>
      <c r="L6" s="78"/>
      <c r="M6" s="78"/>
      <c r="N6" s="78"/>
      <c r="O6" s="78"/>
    </row>
    <row r="7" spans="1:15" ht="12.75">
      <c r="A7" s="5"/>
      <c r="B7" s="63" t="s">
        <v>87</v>
      </c>
      <c r="C7" s="217" t="s">
        <v>88</v>
      </c>
      <c r="D7" s="36"/>
      <c r="E7" s="15"/>
      <c r="F7" s="15"/>
      <c r="G7" s="42"/>
      <c r="H7" s="454"/>
      <c r="I7" s="455"/>
      <c r="J7" s="455"/>
      <c r="K7" s="78"/>
      <c r="L7" s="78"/>
      <c r="M7" s="78"/>
      <c r="N7" s="78"/>
      <c r="O7" s="78"/>
    </row>
    <row r="8" spans="1:15" ht="12.75">
      <c r="A8" s="5">
        <f>'1.3 Reisekosten Personal'!A8</f>
        <v>0</v>
      </c>
      <c r="B8" s="64">
        <f>'1.3 Reisekosten Personal'!B8</f>
        <v>0</v>
      </c>
      <c r="C8" s="241">
        <v>0</v>
      </c>
      <c r="D8" s="42">
        <f>B8*C8</f>
        <v>0</v>
      </c>
      <c r="E8" s="42">
        <f>'1.3 Reisekosten Personal'!D8</f>
        <v>0</v>
      </c>
      <c r="F8" s="42">
        <f>'1.3 Reisekosten Personal'!E8+IF(E8&lt;D8,E8,D8)</f>
        <v>0</v>
      </c>
      <c r="G8" s="42">
        <f>F8-E8</f>
        <v>0</v>
      </c>
      <c r="H8" s="454"/>
      <c r="I8" s="455"/>
      <c r="J8" s="455"/>
      <c r="K8" s="78"/>
      <c r="L8" s="78"/>
      <c r="M8" s="78"/>
      <c r="N8" s="78"/>
      <c r="O8" s="78"/>
    </row>
    <row r="9" spans="1:15" ht="12.75">
      <c r="A9" s="5"/>
      <c r="B9" s="40" t="s">
        <v>90</v>
      </c>
      <c r="C9" s="220" t="s">
        <v>16</v>
      </c>
      <c r="D9" s="68"/>
      <c r="E9" s="15"/>
      <c r="F9" s="15"/>
      <c r="G9" s="42"/>
      <c r="H9" s="454"/>
      <c r="I9" s="455"/>
      <c r="J9" s="455"/>
      <c r="K9" s="78"/>
      <c r="L9" s="78"/>
      <c r="M9" s="78"/>
      <c r="N9" s="78"/>
      <c r="O9" s="78"/>
    </row>
    <row r="10" spans="1:15" ht="12.75">
      <c r="A10" s="5">
        <f>'1.3 Reisekosten Personal'!A10</f>
        <v>0</v>
      </c>
      <c r="B10" s="38">
        <f>'1.3 Reisekosten Personal'!B10</f>
        <v>0</v>
      </c>
      <c r="C10" s="241">
        <v>0</v>
      </c>
      <c r="D10" s="42">
        <f>C10*B10</f>
        <v>0</v>
      </c>
      <c r="E10" s="42">
        <f>'1.3 Reisekosten Personal'!D10</f>
        <v>0</v>
      </c>
      <c r="F10" s="42">
        <f>'1.3 Reisekosten Personal'!E10+IF(E10&lt;D10,E10,D10)</f>
        <v>0</v>
      </c>
      <c r="G10" s="42">
        <f>F10-E10</f>
        <v>0</v>
      </c>
      <c r="H10" s="454"/>
      <c r="I10" s="455"/>
      <c r="J10" s="455"/>
      <c r="K10" s="78"/>
      <c r="L10" s="78"/>
      <c r="M10" s="78"/>
      <c r="N10" s="78"/>
      <c r="O10" s="78"/>
    </row>
    <row r="11" spans="1:15" ht="12.75">
      <c r="A11" s="5">
        <f>'1.3 Reisekosten Personal'!A11</f>
        <v>0</v>
      </c>
      <c r="B11" s="38">
        <f>'1.3 Reisekosten Personal'!B11</f>
        <v>0</v>
      </c>
      <c r="C11" s="241">
        <v>0</v>
      </c>
      <c r="D11" s="42">
        <f>C11*B11</f>
        <v>0</v>
      </c>
      <c r="E11" s="42">
        <f>'1.3 Reisekosten Personal'!D11</f>
        <v>0</v>
      </c>
      <c r="F11" s="42">
        <f>'1.3 Reisekosten Personal'!E11+IF(E11&lt;D11,E11,D11)</f>
        <v>0</v>
      </c>
      <c r="G11" s="42">
        <f>F11-E11</f>
        <v>0</v>
      </c>
      <c r="H11" s="454"/>
      <c r="I11" s="455"/>
      <c r="J11" s="455"/>
      <c r="K11" s="78"/>
      <c r="L11" s="78"/>
      <c r="M11" s="78"/>
      <c r="N11" s="78"/>
      <c r="O11" s="78"/>
    </row>
    <row r="12" spans="1:15" ht="12.75">
      <c r="A12" s="5"/>
      <c r="B12" s="40" t="s">
        <v>91</v>
      </c>
      <c r="C12" s="220" t="s">
        <v>16</v>
      </c>
      <c r="D12" s="68"/>
      <c r="E12" s="15"/>
      <c r="F12" s="15"/>
      <c r="G12" s="42"/>
      <c r="H12" s="454"/>
      <c r="I12" s="455"/>
      <c r="J12" s="455"/>
      <c r="K12" s="78"/>
      <c r="L12" s="78"/>
      <c r="M12" s="78"/>
      <c r="N12" s="78"/>
      <c r="O12" s="78"/>
    </row>
    <row r="13" spans="1:15" ht="13.5" thickBot="1">
      <c r="A13" s="5">
        <f>'1.3 Reisekosten Personal'!A13</f>
        <v>0</v>
      </c>
      <c r="B13" s="38">
        <f>'1.3 Reisekosten Personal'!B13</f>
        <v>0</v>
      </c>
      <c r="C13" s="241">
        <v>0</v>
      </c>
      <c r="D13" s="42">
        <f>C13*B13</f>
        <v>0</v>
      </c>
      <c r="E13" s="43">
        <f>'1.3 Reisekosten Personal'!D13</f>
        <v>0</v>
      </c>
      <c r="F13" s="42">
        <f>'1.3 Reisekosten Personal'!E13+IF(E13&lt;D13,E13,D13)</f>
        <v>0</v>
      </c>
      <c r="G13" s="42">
        <f>F13-E13</f>
        <v>0</v>
      </c>
      <c r="H13" s="454"/>
      <c r="I13" s="455"/>
      <c r="J13" s="455"/>
      <c r="K13" s="78"/>
      <c r="L13" s="78"/>
      <c r="M13" s="78"/>
      <c r="N13" s="78"/>
      <c r="O13" s="78"/>
    </row>
    <row r="14" spans="3:15" ht="13.5" thickBot="1">
      <c r="C14" s="8" t="s">
        <v>9</v>
      </c>
      <c r="D14" s="9">
        <f>D6+D8+D10+D11+D13</f>
        <v>0</v>
      </c>
      <c r="E14" s="9">
        <f>E6+E8+E10+E11+E13</f>
        <v>0</v>
      </c>
      <c r="F14" s="9">
        <f>F5+F6+F8+F10+F11+F13</f>
        <v>0</v>
      </c>
      <c r="G14" s="9">
        <f>SUM(G6:G13)</f>
        <v>0</v>
      </c>
      <c r="H14" s="78"/>
      <c r="I14" s="78"/>
      <c r="J14" s="78"/>
      <c r="K14" s="78"/>
      <c r="L14" s="78"/>
      <c r="M14" s="78"/>
      <c r="N14" s="78"/>
      <c r="O14" s="78"/>
    </row>
    <row r="17" ht="13.5" thickBot="1"/>
    <row r="18" spans="4:7" ht="12.75">
      <c r="D18" s="124" t="s">
        <v>156</v>
      </c>
      <c r="E18" s="125"/>
      <c r="F18" s="125"/>
      <c r="G18" s="126" t="s">
        <v>62</v>
      </c>
    </row>
    <row r="19" spans="4:7" ht="13.5" thickBot="1">
      <c r="D19" s="121"/>
      <c r="E19" s="122"/>
      <c r="F19" s="122"/>
      <c r="G19" s="127" t="s">
        <v>63</v>
      </c>
    </row>
    <row r="20" spans="4:6" ht="13.5" thickBot="1">
      <c r="D20" s="121" t="s">
        <v>158</v>
      </c>
      <c r="E20" s="127"/>
      <c r="F20" s="23"/>
    </row>
    <row r="21" spans="4:6" ht="13.5" thickBot="1">
      <c r="D21" s="121"/>
      <c r="E21" s="132">
        <f>F14</f>
        <v>0</v>
      </c>
      <c r="F21" s="23"/>
    </row>
    <row r="24" ht="13.5" thickBot="1"/>
    <row r="25" spans="1:7" ht="12.75">
      <c r="A25" s="434" t="s">
        <v>181</v>
      </c>
      <c r="B25" s="435"/>
      <c r="C25" s="435"/>
      <c r="D25" s="436"/>
      <c r="G25" s="41"/>
    </row>
    <row r="26" spans="1:4" ht="12.75">
      <c r="A26" s="437"/>
      <c r="B26" s="439"/>
      <c r="C26" s="439"/>
      <c r="D26" s="440"/>
    </row>
    <row r="27" spans="1:4" ht="12.75">
      <c r="A27" s="437"/>
      <c r="B27" s="439"/>
      <c r="C27" s="439"/>
      <c r="D27" s="440"/>
    </row>
    <row r="28" spans="1:4" ht="13.5" thickBot="1">
      <c r="A28" s="441"/>
      <c r="B28" s="442"/>
      <c r="C28" s="442"/>
      <c r="D28" s="443"/>
    </row>
  </sheetData>
  <sheetProtection password="DC96" sheet="1"/>
  <mergeCells count="9">
    <mergeCell ref="H13:J13"/>
    <mergeCell ref="A25:D28"/>
    <mergeCell ref="H6:J6"/>
    <mergeCell ref="H7:J7"/>
    <mergeCell ref="H9:J9"/>
    <mergeCell ref="H10:J10"/>
    <mergeCell ref="H11:J11"/>
    <mergeCell ref="H12:J12"/>
    <mergeCell ref="H8:J8"/>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ignoredErrors>
    <ignoredError sqref="D6" evalError="1"/>
  </ignoredErrors>
  <legacyDrawing r:id="rId2"/>
</worksheet>
</file>

<file path=xl/worksheets/sheet6.xml><?xml version="1.0" encoding="utf-8"?>
<worksheet xmlns="http://schemas.openxmlformats.org/spreadsheetml/2006/main" xmlns:r="http://schemas.openxmlformats.org/officeDocument/2006/relationships">
  <sheetPr codeName="Tabelle6"/>
  <dimension ref="A1:N32"/>
  <sheetViews>
    <sheetView showGridLines="0" zoomScalePageLayoutView="0" workbookViewId="0" topLeftCell="A1">
      <selection activeCell="G27" sqref="G27"/>
    </sheetView>
  </sheetViews>
  <sheetFormatPr defaultColWidth="11.421875" defaultRowHeight="12.75"/>
  <cols>
    <col min="4" max="4" width="19.8515625" style="0" bestFit="1" customWidth="1"/>
    <col min="5" max="5" width="15.28125" style="0" bestFit="1" customWidth="1"/>
    <col min="6" max="6" width="15.57421875" style="0" bestFit="1" customWidth="1"/>
  </cols>
  <sheetData>
    <row r="1" ht="15">
      <c r="A1" s="111" t="s">
        <v>146</v>
      </c>
    </row>
    <row r="2" spans="1:14" ht="12.75">
      <c r="A2" s="130" t="s">
        <v>202</v>
      </c>
      <c r="B2" s="8"/>
      <c r="C2" s="58"/>
      <c r="D2" s="58"/>
      <c r="F2" s="34"/>
      <c r="G2" s="34"/>
      <c r="H2" s="34"/>
      <c r="I2" s="34"/>
      <c r="J2" s="34"/>
      <c r="K2" s="34"/>
      <c r="L2" s="34"/>
      <c r="M2" s="34"/>
      <c r="N2" s="34"/>
    </row>
    <row r="3" spans="1:14" ht="12.75">
      <c r="A3" s="1"/>
      <c r="B3" s="8"/>
      <c r="C3" s="58"/>
      <c r="D3" s="58"/>
      <c r="F3" s="34"/>
      <c r="G3" s="34"/>
      <c r="H3" s="34"/>
      <c r="I3" s="34"/>
      <c r="J3" s="34"/>
      <c r="K3" s="34"/>
      <c r="L3" s="34"/>
      <c r="M3" s="34"/>
      <c r="N3" s="34"/>
    </row>
    <row r="4" spans="1:13" ht="12.75">
      <c r="A4" s="456" t="s">
        <v>42</v>
      </c>
      <c r="B4" s="456"/>
      <c r="C4" s="456"/>
      <c r="D4" s="14" t="s">
        <v>40</v>
      </c>
      <c r="E4" s="10" t="s">
        <v>48</v>
      </c>
      <c r="F4" s="10" t="s">
        <v>49</v>
      </c>
      <c r="G4" s="12" t="s">
        <v>18</v>
      </c>
      <c r="L4" s="8"/>
      <c r="M4" s="11"/>
    </row>
    <row r="5" spans="1:13" ht="12.75">
      <c r="A5" s="370"/>
      <c r="B5" s="370"/>
      <c r="C5" s="370"/>
      <c r="D5" s="173"/>
      <c r="E5" s="170">
        <v>0</v>
      </c>
      <c r="F5" s="6">
        <f>E5*D5</f>
        <v>0</v>
      </c>
      <c r="G5" s="457"/>
      <c r="H5" s="458"/>
      <c r="I5" s="458"/>
      <c r="J5" s="458"/>
      <c r="K5" s="458"/>
      <c r="L5" s="458"/>
      <c r="M5" s="459"/>
    </row>
    <row r="6" spans="1:13" ht="12.75">
      <c r="A6" s="370"/>
      <c r="B6" s="370"/>
      <c r="C6" s="370"/>
      <c r="D6" s="173"/>
      <c r="E6" s="170">
        <v>0</v>
      </c>
      <c r="F6" s="6">
        <f aca="true" t="shared" si="0" ref="F6:F12">E6*D6</f>
        <v>0</v>
      </c>
      <c r="G6" s="460"/>
      <c r="H6" s="461"/>
      <c r="I6" s="461"/>
      <c r="J6" s="461"/>
      <c r="K6" s="461"/>
      <c r="L6" s="461"/>
      <c r="M6" s="462"/>
    </row>
    <row r="7" spans="1:13" ht="12.75">
      <c r="A7" s="370"/>
      <c r="B7" s="370"/>
      <c r="C7" s="370"/>
      <c r="D7" s="173"/>
      <c r="E7" s="170">
        <v>0</v>
      </c>
      <c r="F7" s="6">
        <f t="shared" si="0"/>
        <v>0</v>
      </c>
      <c r="G7" s="460"/>
      <c r="H7" s="461"/>
      <c r="I7" s="461"/>
      <c r="J7" s="461"/>
      <c r="K7" s="461"/>
      <c r="L7" s="461"/>
      <c r="M7" s="462"/>
    </row>
    <row r="8" spans="1:13" ht="12.75">
      <c r="A8" s="370"/>
      <c r="B8" s="370"/>
      <c r="C8" s="370"/>
      <c r="D8" s="173"/>
      <c r="E8" s="170">
        <v>0</v>
      </c>
      <c r="F8" s="6">
        <f t="shared" si="0"/>
        <v>0</v>
      </c>
      <c r="G8" s="460"/>
      <c r="H8" s="461"/>
      <c r="I8" s="461"/>
      <c r="J8" s="461"/>
      <c r="K8" s="461"/>
      <c r="L8" s="461"/>
      <c r="M8" s="462"/>
    </row>
    <row r="9" spans="1:13" ht="12.75">
      <c r="A9" s="370"/>
      <c r="B9" s="370"/>
      <c r="C9" s="370"/>
      <c r="D9" s="173"/>
      <c r="E9" s="170">
        <v>0</v>
      </c>
      <c r="F9" s="6">
        <f t="shared" si="0"/>
        <v>0</v>
      </c>
      <c r="G9" s="460"/>
      <c r="H9" s="463"/>
      <c r="I9" s="463"/>
      <c r="J9" s="463"/>
      <c r="K9" s="463"/>
      <c r="L9" s="463"/>
      <c r="M9" s="462"/>
    </row>
    <row r="10" spans="1:13" ht="12.75">
      <c r="A10" s="370"/>
      <c r="B10" s="370"/>
      <c r="C10" s="370"/>
      <c r="D10" s="173"/>
      <c r="E10" s="170">
        <v>0</v>
      </c>
      <c r="F10" s="6">
        <f t="shared" si="0"/>
        <v>0</v>
      </c>
      <c r="G10" s="460"/>
      <c r="H10" s="463"/>
      <c r="I10" s="463"/>
      <c r="J10" s="463"/>
      <c r="K10" s="463"/>
      <c r="L10" s="463"/>
      <c r="M10" s="462"/>
    </row>
    <row r="11" spans="1:13" ht="12.75">
      <c r="A11" s="370"/>
      <c r="B11" s="370"/>
      <c r="C11" s="370"/>
      <c r="D11" s="173"/>
      <c r="E11" s="170">
        <v>0</v>
      </c>
      <c r="F11" s="6">
        <f t="shared" si="0"/>
        <v>0</v>
      </c>
      <c r="G11" s="460"/>
      <c r="H11" s="463"/>
      <c r="I11" s="463"/>
      <c r="J11" s="463"/>
      <c r="K11" s="463"/>
      <c r="L11" s="463"/>
      <c r="M11" s="462"/>
    </row>
    <row r="12" spans="1:13" ht="13.5" thickBot="1">
      <c r="A12" s="370"/>
      <c r="B12" s="370"/>
      <c r="C12" s="370"/>
      <c r="D12" s="173"/>
      <c r="E12" s="170">
        <v>0</v>
      </c>
      <c r="F12" s="6">
        <f t="shared" si="0"/>
        <v>0</v>
      </c>
      <c r="G12" s="460"/>
      <c r="H12" s="463"/>
      <c r="I12" s="463"/>
      <c r="J12" s="463"/>
      <c r="K12" s="463"/>
      <c r="L12" s="463"/>
      <c r="M12" s="462"/>
    </row>
    <row r="13" spans="2:13" ht="13.5" thickBot="1">
      <c r="B13" s="8"/>
      <c r="C13" s="22" t="s">
        <v>9</v>
      </c>
      <c r="D13" s="22"/>
      <c r="E13" s="11"/>
      <c r="F13" s="9">
        <f>SUM(F5:F12)</f>
        <v>0</v>
      </c>
      <c r="G13" s="464"/>
      <c r="H13" s="464"/>
      <c r="I13" s="464"/>
      <c r="J13" s="464"/>
      <c r="K13" s="464"/>
      <c r="L13" s="464"/>
      <c r="M13" s="465"/>
    </row>
    <row r="15" ht="12.75">
      <c r="A15" s="1" t="s">
        <v>137</v>
      </c>
    </row>
    <row r="16" spans="1:13" ht="12.75">
      <c r="A16" s="456" t="s">
        <v>41</v>
      </c>
      <c r="B16" s="456"/>
      <c r="C16" s="456"/>
      <c r="D16" s="14" t="s">
        <v>39</v>
      </c>
      <c r="E16" s="10" t="s">
        <v>17</v>
      </c>
      <c r="F16" s="34"/>
      <c r="G16" s="66" t="s">
        <v>159</v>
      </c>
      <c r="H16" s="69"/>
      <c r="I16" s="69"/>
      <c r="J16" s="70"/>
      <c r="L16" s="8"/>
      <c r="M16" s="11"/>
    </row>
    <row r="17" spans="1:13" ht="12.75">
      <c r="A17" s="386"/>
      <c r="B17" s="466"/>
      <c r="C17" s="467"/>
      <c r="D17" s="173"/>
      <c r="E17" s="170">
        <v>0</v>
      </c>
      <c r="F17" s="34"/>
      <c r="G17" s="457"/>
      <c r="H17" s="458"/>
      <c r="I17" s="458"/>
      <c r="J17" s="458"/>
      <c r="K17" s="458"/>
      <c r="L17" s="458"/>
      <c r="M17" s="459"/>
    </row>
    <row r="18" spans="1:13" ht="12.75">
      <c r="A18" s="386"/>
      <c r="B18" s="466"/>
      <c r="C18" s="467"/>
      <c r="D18" s="173"/>
      <c r="E18" s="170">
        <v>0</v>
      </c>
      <c r="F18" s="34"/>
      <c r="G18" s="460"/>
      <c r="H18" s="461"/>
      <c r="I18" s="461"/>
      <c r="J18" s="461"/>
      <c r="K18" s="461"/>
      <c r="L18" s="461"/>
      <c r="M18" s="462"/>
    </row>
    <row r="19" spans="1:13" ht="12.75">
      <c r="A19" s="386"/>
      <c r="B19" s="466"/>
      <c r="C19" s="467"/>
      <c r="D19" s="173"/>
      <c r="E19" s="170">
        <v>0</v>
      </c>
      <c r="F19" s="34"/>
      <c r="G19" s="460"/>
      <c r="H19" s="461"/>
      <c r="I19" s="461"/>
      <c r="J19" s="461"/>
      <c r="K19" s="461"/>
      <c r="L19" s="461"/>
      <c r="M19" s="462"/>
    </row>
    <row r="20" spans="1:13" ht="13.5" thickBot="1">
      <c r="A20" s="386"/>
      <c r="B20" s="466"/>
      <c r="C20" s="467"/>
      <c r="D20" s="173"/>
      <c r="E20" s="170">
        <v>0</v>
      </c>
      <c r="F20" s="34"/>
      <c r="G20" s="460"/>
      <c r="H20" s="461"/>
      <c r="I20" s="461"/>
      <c r="J20" s="461"/>
      <c r="K20" s="461"/>
      <c r="L20" s="461"/>
      <c r="M20" s="462"/>
    </row>
    <row r="21" spans="2:13" ht="13.5" thickBot="1">
      <c r="B21" s="8"/>
      <c r="C21" s="22" t="s">
        <v>9</v>
      </c>
      <c r="D21" s="22"/>
      <c r="E21" s="174">
        <f>SUM(E17:E20)</f>
        <v>0</v>
      </c>
      <c r="F21" s="34"/>
      <c r="G21" s="468"/>
      <c r="H21" s="464"/>
      <c r="I21" s="464"/>
      <c r="J21" s="464"/>
      <c r="K21" s="464"/>
      <c r="L21" s="464"/>
      <c r="M21" s="465"/>
    </row>
    <row r="22" spans="2:13" ht="12.75">
      <c r="B22" s="8"/>
      <c r="C22" s="58"/>
      <c r="D22" s="58"/>
      <c r="F22" s="34"/>
      <c r="G22" s="34"/>
      <c r="H22" s="34"/>
      <c r="I22" s="34"/>
      <c r="J22" s="34"/>
      <c r="K22" s="34"/>
      <c r="L22" s="34"/>
      <c r="M22" s="34"/>
    </row>
    <row r="23" spans="1:14" ht="12.75">
      <c r="A23" s="65"/>
      <c r="B23" s="65"/>
      <c r="C23" s="65"/>
      <c r="D23" s="65"/>
      <c r="E23" s="13"/>
      <c r="F23" s="71"/>
      <c r="G23" s="13"/>
      <c r="H23" s="74"/>
      <c r="I23" s="74"/>
      <c r="J23" s="74"/>
      <c r="K23" s="74"/>
      <c r="L23" s="75"/>
      <c r="M23" s="72"/>
      <c r="N23" s="74"/>
    </row>
    <row r="24" spans="1:14" ht="12.75">
      <c r="A24" s="65"/>
      <c r="B24" s="65"/>
      <c r="C24" s="65"/>
      <c r="D24" s="65"/>
      <c r="E24" s="76"/>
      <c r="F24" s="71"/>
      <c r="G24" s="71"/>
      <c r="H24" s="71"/>
      <c r="I24" s="71"/>
      <c r="J24" s="71"/>
      <c r="K24" s="71"/>
      <c r="L24" s="71"/>
      <c r="M24" s="71"/>
      <c r="N24" s="74"/>
    </row>
    <row r="25" spans="1:14" ht="12.75">
      <c r="A25" s="65"/>
      <c r="B25" s="65"/>
      <c r="C25" s="65"/>
      <c r="D25" s="65"/>
      <c r="E25" s="76"/>
      <c r="F25" s="71"/>
      <c r="G25" s="71"/>
      <c r="H25" s="71"/>
      <c r="I25" s="71"/>
      <c r="J25" s="71"/>
      <c r="K25" s="71"/>
      <c r="L25" s="71"/>
      <c r="M25" s="71"/>
      <c r="N25" s="74"/>
    </row>
    <row r="26" spans="1:14" ht="12.75">
      <c r="A26" s="65"/>
      <c r="B26" s="65"/>
      <c r="C26" s="65"/>
      <c r="D26" s="65"/>
      <c r="E26" s="76"/>
      <c r="F26" s="71"/>
      <c r="G26" s="71"/>
      <c r="H26" s="71"/>
      <c r="I26" s="71"/>
      <c r="J26" s="71"/>
      <c r="K26" s="71"/>
      <c r="L26" s="71"/>
      <c r="M26" s="71"/>
      <c r="N26" s="74"/>
    </row>
    <row r="27" spans="1:14" ht="12.75">
      <c r="A27" s="65"/>
      <c r="B27" s="65"/>
      <c r="C27" s="65"/>
      <c r="D27" s="65"/>
      <c r="E27" s="76"/>
      <c r="F27" s="71"/>
      <c r="G27" s="71"/>
      <c r="H27" s="71"/>
      <c r="I27" s="71"/>
      <c r="J27" s="71"/>
      <c r="K27" s="71"/>
      <c r="L27" s="71"/>
      <c r="M27" s="71"/>
      <c r="N27" s="74"/>
    </row>
    <row r="28" spans="1:14" ht="12.75">
      <c r="A28" s="65"/>
      <c r="B28" s="65"/>
      <c r="C28" s="65"/>
      <c r="D28" s="65"/>
      <c r="E28" s="76"/>
      <c r="F28" s="71"/>
      <c r="G28" s="71"/>
      <c r="H28" s="71"/>
      <c r="I28" s="71"/>
      <c r="J28" s="71"/>
      <c r="K28" s="71"/>
      <c r="L28" s="71"/>
      <c r="M28" s="71"/>
      <c r="N28" s="74"/>
    </row>
    <row r="29" spans="1:14" ht="12.75">
      <c r="A29" s="65"/>
      <c r="B29" s="65"/>
      <c r="C29" s="65"/>
      <c r="D29" s="65"/>
      <c r="E29" s="76"/>
      <c r="F29" s="71"/>
      <c r="G29" s="71"/>
      <c r="H29" s="71"/>
      <c r="I29" s="71"/>
      <c r="J29" s="71"/>
      <c r="K29" s="71"/>
      <c r="L29" s="71"/>
      <c r="M29" s="71"/>
      <c r="N29" s="74"/>
    </row>
    <row r="30" spans="1:14" ht="12.75">
      <c r="A30" s="65"/>
      <c r="B30" s="65"/>
      <c r="C30" s="65"/>
      <c r="D30" s="65"/>
      <c r="E30" s="76"/>
      <c r="F30" s="71"/>
      <c r="G30" s="71"/>
      <c r="H30" s="71"/>
      <c r="I30" s="71"/>
      <c r="J30" s="71"/>
      <c r="K30" s="71"/>
      <c r="L30" s="71"/>
      <c r="M30" s="71"/>
      <c r="N30" s="74"/>
    </row>
    <row r="31" spans="1:14" ht="12.75">
      <c r="A31" s="65"/>
      <c r="B31" s="65"/>
      <c r="C31" s="65"/>
      <c r="D31" s="65"/>
      <c r="E31" s="76"/>
      <c r="F31" s="71"/>
      <c r="G31" s="71"/>
      <c r="H31" s="71"/>
      <c r="I31" s="71"/>
      <c r="J31" s="71"/>
      <c r="K31" s="71"/>
      <c r="L31" s="71"/>
      <c r="M31" s="71"/>
      <c r="N31" s="74"/>
    </row>
    <row r="32" spans="1:14" ht="12.75">
      <c r="A32" s="74"/>
      <c r="B32" s="75"/>
      <c r="C32" s="73"/>
      <c r="D32" s="73"/>
      <c r="E32" s="72"/>
      <c r="F32" s="71"/>
      <c r="G32" s="71"/>
      <c r="H32" s="71"/>
      <c r="I32" s="71"/>
      <c r="J32" s="71"/>
      <c r="K32" s="71"/>
      <c r="L32" s="71"/>
      <c r="M32" s="71"/>
      <c r="N32" s="74"/>
    </row>
  </sheetData>
  <sheetProtection password="DC96" sheet="1" objects="1" scenarios="1" formatCells="0"/>
  <mergeCells count="16">
    <mergeCell ref="A16:C16"/>
    <mergeCell ref="A17:C17"/>
    <mergeCell ref="G17:M21"/>
    <mergeCell ref="A18:C18"/>
    <mergeCell ref="A19:C19"/>
    <mergeCell ref="A20:C20"/>
    <mergeCell ref="G5:M13"/>
    <mergeCell ref="A8:C8"/>
    <mergeCell ref="A9:C9"/>
    <mergeCell ref="A10:C10"/>
    <mergeCell ref="A11:C11"/>
    <mergeCell ref="A4:C4"/>
    <mergeCell ref="A5:C5"/>
    <mergeCell ref="A6:C6"/>
    <mergeCell ref="A7:C7"/>
    <mergeCell ref="A12:C12"/>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7.xml><?xml version="1.0" encoding="utf-8"?>
<worksheet xmlns="http://schemas.openxmlformats.org/spreadsheetml/2006/main" xmlns:r="http://schemas.openxmlformats.org/officeDocument/2006/relationships">
  <sheetPr codeName="Tabelle7">
    <tabColor indexed="13"/>
  </sheetPr>
  <dimension ref="A1:K37"/>
  <sheetViews>
    <sheetView showGridLines="0" zoomScaleSheetLayoutView="100" zoomScalePageLayoutView="0" workbookViewId="0" topLeftCell="C1">
      <selection activeCell="K34" sqref="K34"/>
    </sheetView>
  </sheetViews>
  <sheetFormatPr defaultColWidth="11.421875" defaultRowHeight="12.75"/>
  <cols>
    <col min="4" max="4" width="19.8515625" style="0" bestFit="1" customWidth="1"/>
    <col min="5" max="5" width="10.57421875" style="0" customWidth="1"/>
    <col min="6" max="6" width="14.8515625" style="0" customWidth="1"/>
    <col min="7" max="7" width="12.140625" style="0" customWidth="1"/>
    <col min="8" max="8" width="12.7109375" style="0" customWidth="1"/>
    <col min="10" max="10" width="12.57421875" style="0" customWidth="1"/>
    <col min="11" max="11" width="40.7109375" style="0" customWidth="1"/>
  </cols>
  <sheetData>
    <row r="1" spans="1:2" ht="12.75">
      <c r="A1" s="99" t="s">
        <v>119</v>
      </c>
      <c r="B1" s="100"/>
    </row>
    <row r="2" spans="1:11" ht="12.75">
      <c r="A2" s="1" t="s">
        <v>38</v>
      </c>
      <c r="B2" s="8"/>
      <c r="C2" s="58"/>
      <c r="D2" s="58"/>
      <c r="F2" s="34"/>
      <c r="G2" s="34"/>
      <c r="H2" s="34"/>
      <c r="I2" s="34"/>
      <c r="J2" s="34"/>
      <c r="K2" s="34"/>
    </row>
    <row r="3" spans="1:11" ht="13.5" thickBot="1">
      <c r="A3" s="1" t="s">
        <v>136</v>
      </c>
      <c r="B3" s="8"/>
      <c r="C3" s="58"/>
      <c r="D3" s="58"/>
      <c r="F3" s="34"/>
      <c r="G3" s="34"/>
      <c r="H3" s="34"/>
      <c r="I3" s="34"/>
      <c r="J3" s="34"/>
      <c r="K3" s="34"/>
    </row>
    <row r="4" spans="1:11" ht="30" customHeight="1" thickBot="1">
      <c r="A4" s="477" t="s">
        <v>42</v>
      </c>
      <c r="B4" s="478"/>
      <c r="C4" s="478"/>
      <c r="D4" s="81" t="s">
        <v>40</v>
      </c>
      <c r="E4" s="229" t="s">
        <v>48</v>
      </c>
      <c r="F4" s="139" t="s">
        <v>86</v>
      </c>
      <c r="G4" s="83" t="s">
        <v>53</v>
      </c>
      <c r="H4" s="139" t="s">
        <v>52</v>
      </c>
      <c r="I4" s="82" t="s">
        <v>15</v>
      </c>
      <c r="J4" s="229" t="s">
        <v>51</v>
      </c>
      <c r="K4" s="254" t="s">
        <v>50</v>
      </c>
    </row>
    <row r="5" spans="1:11" ht="12.75">
      <c r="A5" s="479">
        <f>'1.4 Ausgaben ex. Lehrgänge'!A5:C5</f>
        <v>0</v>
      </c>
      <c r="B5" s="479"/>
      <c r="C5" s="479"/>
      <c r="D5" s="79">
        <f>'1.4 Ausgaben ex. Lehrgänge'!D5</f>
        <v>0</v>
      </c>
      <c r="E5" s="222">
        <v>0</v>
      </c>
      <c r="F5" s="80">
        <f>'1.4 Ausgaben ex. Lehrgänge'!F5</f>
        <v>0</v>
      </c>
      <c r="G5" s="80">
        <f aca="true" t="shared" si="0" ref="G5:G12">E5*D5</f>
        <v>0</v>
      </c>
      <c r="H5" s="84">
        <f>IF(G5&gt;F5,F5,G5)</f>
        <v>0</v>
      </c>
      <c r="I5" s="80">
        <f>H5-F5</f>
        <v>0</v>
      </c>
      <c r="J5" s="252"/>
      <c r="K5" s="251"/>
    </row>
    <row r="6" spans="1:11" ht="12.75">
      <c r="A6" s="455">
        <f>'1.4 Ausgaben ex. Lehrgänge'!A6:C6</f>
        <v>0</v>
      </c>
      <c r="B6" s="455"/>
      <c r="C6" s="455"/>
      <c r="D6" s="21">
        <f>'1.4 Ausgaben ex. Lehrgänge'!D6</f>
        <v>0</v>
      </c>
      <c r="E6" s="222">
        <v>0</v>
      </c>
      <c r="F6" s="42">
        <f>'1.4 Ausgaben ex. Lehrgänge'!F6</f>
        <v>0</v>
      </c>
      <c r="G6" s="42">
        <f t="shared" si="0"/>
        <v>0</v>
      </c>
      <c r="H6" s="84">
        <f aca="true" t="shared" si="1" ref="H6:H12">IF(G6&gt;F6,F6,G6)</f>
        <v>0</v>
      </c>
      <c r="I6" s="80">
        <f aca="true" t="shared" si="2" ref="I6:I13">H6-F6</f>
        <v>0</v>
      </c>
      <c r="J6" s="237"/>
      <c r="K6" s="251"/>
    </row>
    <row r="7" spans="1:11" ht="12.75">
      <c r="A7" s="455">
        <f>'1.4 Ausgaben ex. Lehrgänge'!A7:C7</f>
        <v>0</v>
      </c>
      <c r="B7" s="455"/>
      <c r="C7" s="455"/>
      <c r="D7" s="21">
        <f>'1.4 Ausgaben ex. Lehrgänge'!D7</f>
        <v>0</v>
      </c>
      <c r="E7" s="222">
        <v>0</v>
      </c>
      <c r="F7" s="42">
        <f>'1.4 Ausgaben ex. Lehrgänge'!F7</f>
        <v>0</v>
      </c>
      <c r="G7" s="42">
        <f t="shared" si="0"/>
        <v>0</v>
      </c>
      <c r="H7" s="84">
        <f t="shared" si="1"/>
        <v>0</v>
      </c>
      <c r="I7" s="80">
        <f t="shared" si="2"/>
        <v>0</v>
      </c>
      <c r="J7" s="237"/>
      <c r="K7" s="251"/>
    </row>
    <row r="8" spans="1:11" ht="12.75">
      <c r="A8" s="455">
        <f>'1.4 Ausgaben ex. Lehrgänge'!A8:C8</f>
        <v>0</v>
      </c>
      <c r="B8" s="455"/>
      <c r="C8" s="455"/>
      <c r="D8" s="21">
        <f>'1.4 Ausgaben ex. Lehrgänge'!D8</f>
        <v>0</v>
      </c>
      <c r="E8" s="222">
        <v>0</v>
      </c>
      <c r="F8" s="42">
        <f>'1.4 Ausgaben ex. Lehrgänge'!F8</f>
        <v>0</v>
      </c>
      <c r="G8" s="42">
        <f t="shared" si="0"/>
        <v>0</v>
      </c>
      <c r="H8" s="84">
        <f t="shared" si="1"/>
        <v>0</v>
      </c>
      <c r="I8" s="80">
        <f t="shared" si="2"/>
        <v>0</v>
      </c>
      <c r="J8" s="237"/>
      <c r="K8" s="251"/>
    </row>
    <row r="9" spans="1:11" ht="12.75">
      <c r="A9" s="455">
        <f>'1.4 Ausgaben ex. Lehrgänge'!A9:C9</f>
        <v>0</v>
      </c>
      <c r="B9" s="455"/>
      <c r="C9" s="455"/>
      <c r="D9" s="21">
        <f>'1.4 Ausgaben ex. Lehrgänge'!D9</f>
        <v>0</v>
      </c>
      <c r="E9" s="222">
        <v>0</v>
      </c>
      <c r="F9" s="42">
        <f>'1.4 Ausgaben ex. Lehrgänge'!F9</f>
        <v>0</v>
      </c>
      <c r="G9" s="42">
        <f t="shared" si="0"/>
        <v>0</v>
      </c>
      <c r="H9" s="84">
        <f t="shared" si="1"/>
        <v>0</v>
      </c>
      <c r="I9" s="80">
        <f t="shared" si="2"/>
        <v>0</v>
      </c>
      <c r="J9" s="237"/>
      <c r="K9" s="251"/>
    </row>
    <row r="10" spans="1:11" ht="12.75">
      <c r="A10" s="455">
        <f>'1.4 Ausgaben ex. Lehrgänge'!A10:C10</f>
        <v>0</v>
      </c>
      <c r="B10" s="455"/>
      <c r="C10" s="455"/>
      <c r="D10" s="21">
        <f>'1.4 Ausgaben ex. Lehrgänge'!D10</f>
        <v>0</v>
      </c>
      <c r="E10" s="222">
        <v>0</v>
      </c>
      <c r="F10" s="42">
        <f>'1.4 Ausgaben ex. Lehrgänge'!F10</f>
        <v>0</v>
      </c>
      <c r="G10" s="42">
        <f t="shared" si="0"/>
        <v>0</v>
      </c>
      <c r="H10" s="84">
        <f t="shared" si="1"/>
        <v>0</v>
      </c>
      <c r="I10" s="80">
        <f t="shared" si="2"/>
        <v>0</v>
      </c>
      <c r="J10" s="237"/>
      <c r="K10" s="251"/>
    </row>
    <row r="11" spans="1:11" ht="12.75">
      <c r="A11" s="455">
        <f>'1.4 Ausgaben ex. Lehrgänge'!A11:C11</f>
        <v>0</v>
      </c>
      <c r="B11" s="455"/>
      <c r="C11" s="455"/>
      <c r="D11" s="21">
        <f>'1.4 Ausgaben ex. Lehrgänge'!D11</f>
        <v>0</v>
      </c>
      <c r="E11" s="222">
        <v>0</v>
      </c>
      <c r="F11" s="42">
        <f>'1.4 Ausgaben ex. Lehrgänge'!F11</f>
        <v>0</v>
      </c>
      <c r="G11" s="42">
        <f t="shared" si="0"/>
        <v>0</v>
      </c>
      <c r="H11" s="84">
        <f t="shared" si="1"/>
        <v>0</v>
      </c>
      <c r="I11" s="80">
        <f t="shared" si="2"/>
        <v>0</v>
      </c>
      <c r="J11" s="237"/>
      <c r="K11" s="251"/>
    </row>
    <row r="12" spans="1:11" ht="13.5" thickBot="1">
      <c r="A12" s="455">
        <f>'1.4 Ausgaben ex. Lehrgänge'!A12:C12</f>
        <v>0</v>
      </c>
      <c r="B12" s="455"/>
      <c r="C12" s="455"/>
      <c r="D12" s="21">
        <f>'1.4 Ausgaben ex. Lehrgänge'!D12</f>
        <v>0</v>
      </c>
      <c r="E12" s="222">
        <v>0</v>
      </c>
      <c r="F12" s="42">
        <f>'1.4 Ausgaben ex. Lehrgänge'!F12</f>
        <v>0</v>
      </c>
      <c r="G12" s="42">
        <f t="shared" si="0"/>
        <v>0</v>
      </c>
      <c r="H12" s="156">
        <f t="shared" si="1"/>
        <v>0</v>
      </c>
      <c r="I12" s="158">
        <f t="shared" si="2"/>
        <v>0</v>
      </c>
      <c r="J12" s="253"/>
      <c r="K12" s="251"/>
    </row>
    <row r="13" spans="2:11" ht="13.5" thickBot="1">
      <c r="B13" s="8"/>
      <c r="C13" s="22" t="s">
        <v>9</v>
      </c>
      <c r="D13" s="22"/>
      <c r="E13" s="230">
        <f>SUM(E5:E12)</f>
        <v>0</v>
      </c>
      <c r="F13" s="77">
        <f>SUM(F5:F12)</f>
        <v>0</v>
      </c>
      <c r="G13" s="77">
        <f>SUM(G5:G12)</f>
        <v>0</v>
      </c>
      <c r="H13" s="157">
        <f>SUM(H5:H12)</f>
        <v>0</v>
      </c>
      <c r="I13" s="9">
        <f t="shared" si="2"/>
        <v>0</v>
      </c>
      <c r="J13" s="34"/>
      <c r="K13" s="34"/>
    </row>
    <row r="15" ht="13.5" thickBot="1">
      <c r="A15" s="1" t="s">
        <v>137</v>
      </c>
    </row>
    <row r="16" spans="1:11" ht="26.25" customHeight="1" thickBot="1">
      <c r="A16" s="477" t="s">
        <v>41</v>
      </c>
      <c r="B16" s="478"/>
      <c r="C16" s="478"/>
      <c r="D16" s="81" t="s">
        <v>39</v>
      </c>
      <c r="E16" s="139" t="s">
        <v>86</v>
      </c>
      <c r="F16" s="221" t="s">
        <v>53</v>
      </c>
      <c r="G16" s="139" t="s">
        <v>52</v>
      </c>
      <c r="H16" s="82" t="s">
        <v>15</v>
      </c>
      <c r="I16" s="255" t="s">
        <v>51</v>
      </c>
      <c r="J16" s="469" t="s">
        <v>50</v>
      </c>
      <c r="K16" s="470"/>
    </row>
    <row r="17" spans="1:11" ht="12.75">
      <c r="A17" s="475">
        <f>'1.4 Ausgaben ex. Lehrgänge'!A17:C17</f>
        <v>0</v>
      </c>
      <c r="B17" s="484"/>
      <c r="C17" s="485"/>
      <c r="D17" s="79">
        <f>'1.4 Ausgaben ex. Lehrgänge'!D17</f>
        <v>0</v>
      </c>
      <c r="E17" s="80">
        <f>'1.4 Ausgaben ex. Lehrgänge'!E17</f>
        <v>0</v>
      </c>
      <c r="F17" s="222"/>
      <c r="G17" s="84">
        <f>IF(F17&gt;E17,E17,F17)</f>
        <v>0</v>
      </c>
      <c r="H17" s="80">
        <f>G17-E17</f>
        <v>0</v>
      </c>
      <c r="I17" s="256"/>
      <c r="J17" s="471"/>
      <c r="K17" s="472"/>
    </row>
    <row r="18" spans="1:11" ht="12.75">
      <c r="A18" s="481">
        <f>'1.4 Ausgaben ex. Lehrgänge'!A18:C18</f>
        <v>0</v>
      </c>
      <c r="B18" s="482"/>
      <c r="C18" s="483"/>
      <c r="D18" s="21">
        <f>'1.4 Ausgaben ex. Lehrgänge'!D18</f>
        <v>0</v>
      </c>
      <c r="E18" s="80">
        <f>'1.4 Ausgaben ex. Lehrgänge'!E18</f>
        <v>0</v>
      </c>
      <c r="F18" s="222"/>
      <c r="G18" s="84">
        <f>IF(F18&gt;E18,E18,F18)</f>
        <v>0</v>
      </c>
      <c r="H18" s="42">
        <f>G18-E18</f>
        <v>0</v>
      </c>
      <c r="I18" s="245"/>
      <c r="J18" s="473"/>
      <c r="K18" s="474"/>
    </row>
    <row r="19" spans="1:11" ht="12.75">
      <c r="A19" s="481">
        <f>'1.4 Ausgaben ex. Lehrgänge'!A19:C19</f>
        <v>0</v>
      </c>
      <c r="B19" s="482"/>
      <c r="C19" s="483"/>
      <c r="D19" s="21">
        <f>'1.4 Ausgaben ex. Lehrgänge'!D19</f>
        <v>0</v>
      </c>
      <c r="E19" s="80">
        <f>'1.4 Ausgaben ex. Lehrgänge'!E19</f>
        <v>0</v>
      </c>
      <c r="F19" s="222"/>
      <c r="G19" s="84">
        <f>IF(F19&gt;E19,E19,F19)</f>
        <v>0</v>
      </c>
      <c r="H19" s="42">
        <f>G19-E19</f>
        <v>0</v>
      </c>
      <c r="I19" s="245"/>
      <c r="J19" s="473"/>
      <c r="K19" s="474"/>
    </row>
    <row r="20" spans="1:11" ht="13.5" thickBot="1">
      <c r="A20" s="481">
        <f>'1.4 Ausgaben ex. Lehrgänge'!A20:C20</f>
        <v>0</v>
      </c>
      <c r="B20" s="482"/>
      <c r="C20" s="483"/>
      <c r="D20" s="21">
        <f>'1.4 Ausgaben ex. Lehrgänge'!D20</f>
        <v>0</v>
      </c>
      <c r="E20" s="80">
        <f>'1.4 Ausgaben ex. Lehrgänge'!E20</f>
        <v>0</v>
      </c>
      <c r="F20" s="222"/>
      <c r="G20" s="84">
        <f>IF(F20&gt;E20,E20,F20)</f>
        <v>0</v>
      </c>
      <c r="H20" s="42">
        <f>G20-E20</f>
        <v>0</v>
      </c>
      <c r="I20" s="245"/>
      <c r="J20" s="473"/>
      <c r="K20" s="474"/>
    </row>
    <row r="21" spans="2:11" ht="13.5" thickBot="1">
      <c r="B21" s="8"/>
      <c r="C21" s="22" t="s">
        <v>9</v>
      </c>
      <c r="D21" s="22"/>
      <c r="E21" s="77">
        <f>SUM(E17:E20)</f>
        <v>0</v>
      </c>
      <c r="F21" s="223">
        <f>SUM(F17:F20)</f>
        <v>0</v>
      </c>
      <c r="G21" s="77">
        <f>SUM(G17:G20)</f>
        <v>0</v>
      </c>
      <c r="H21" s="9">
        <f>G21-E21</f>
        <v>0</v>
      </c>
      <c r="I21" s="257"/>
      <c r="J21" s="475"/>
      <c r="K21" s="476"/>
    </row>
    <row r="25" ht="13.5" thickBot="1"/>
    <row r="26" spans="6:10" ht="12.75">
      <c r="F26" s="137" t="s">
        <v>161</v>
      </c>
      <c r="G26" s="125"/>
      <c r="H26" s="125"/>
      <c r="I26" s="125"/>
      <c r="J26" s="131"/>
    </row>
    <row r="27" spans="6:10" ht="13.5" thickBot="1">
      <c r="F27" s="121"/>
      <c r="G27" s="480"/>
      <c r="H27" s="480"/>
      <c r="I27" s="480"/>
      <c r="J27" s="127"/>
    </row>
    <row r="28" spans="6:9" ht="12.75">
      <c r="F28" s="129" t="s">
        <v>156</v>
      </c>
      <c r="G28" s="23"/>
      <c r="H28" s="23"/>
      <c r="I28" s="140" t="s">
        <v>62</v>
      </c>
    </row>
    <row r="29" spans="6:9" ht="13.5" thickBot="1">
      <c r="F29" s="121"/>
      <c r="G29" s="122"/>
      <c r="H29" s="122"/>
      <c r="I29" s="127" t="s">
        <v>63</v>
      </c>
    </row>
    <row r="30" spans="6:8" ht="13.5" thickBot="1">
      <c r="F30" s="128" t="s">
        <v>162</v>
      </c>
      <c r="G30" s="125"/>
      <c r="H30" s="131"/>
    </row>
    <row r="31" spans="6:8" ht="13.5" thickBot="1">
      <c r="F31" s="119"/>
      <c r="G31" s="115"/>
      <c r="H31" s="138">
        <f>H13+G21</f>
        <v>0</v>
      </c>
    </row>
    <row r="33" ht="13.5" thickBot="1"/>
    <row r="34" spans="1:4" ht="12.75">
      <c r="A34" s="434" t="s">
        <v>181</v>
      </c>
      <c r="B34" s="435"/>
      <c r="C34" s="435"/>
      <c r="D34" s="436"/>
    </row>
    <row r="35" spans="1:4" ht="12.75">
      <c r="A35" s="437"/>
      <c r="B35" s="439"/>
      <c r="C35" s="439"/>
      <c r="D35" s="440"/>
    </row>
    <row r="36" spans="1:4" ht="12.75">
      <c r="A36" s="437"/>
      <c r="B36" s="439"/>
      <c r="C36" s="439"/>
      <c r="D36" s="440"/>
    </row>
    <row r="37" spans="1:4" ht="13.5" thickBot="1">
      <c r="A37" s="441"/>
      <c r="B37" s="442"/>
      <c r="C37" s="442"/>
      <c r="D37" s="443"/>
    </row>
  </sheetData>
  <sheetProtection/>
  <mergeCells count="18">
    <mergeCell ref="G27:I27"/>
    <mergeCell ref="A34:D37"/>
    <mergeCell ref="A11:C11"/>
    <mergeCell ref="A12:C12"/>
    <mergeCell ref="A20:C20"/>
    <mergeCell ref="A18:C18"/>
    <mergeCell ref="A19:C19"/>
    <mergeCell ref="A17:C17"/>
    <mergeCell ref="J16:K16"/>
    <mergeCell ref="J17:K21"/>
    <mergeCell ref="A10:C10"/>
    <mergeCell ref="A16:C16"/>
    <mergeCell ref="A4:C4"/>
    <mergeCell ref="A5:C5"/>
    <mergeCell ref="A6:C6"/>
    <mergeCell ref="A7:C7"/>
    <mergeCell ref="A8:C8"/>
    <mergeCell ref="A9:C9"/>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2"/>
</worksheet>
</file>

<file path=xl/worksheets/sheet8.xml><?xml version="1.0" encoding="utf-8"?>
<worksheet xmlns="http://schemas.openxmlformats.org/spreadsheetml/2006/main" xmlns:r="http://schemas.openxmlformats.org/officeDocument/2006/relationships">
  <sheetPr codeName="Tabelle8"/>
  <dimension ref="A1:F35"/>
  <sheetViews>
    <sheetView showGridLines="0" zoomScalePageLayoutView="0" workbookViewId="0" topLeftCell="A1">
      <selection activeCell="G15" sqref="G15"/>
    </sheetView>
  </sheetViews>
  <sheetFormatPr defaultColWidth="11.421875" defaultRowHeight="12.75"/>
  <cols>
    <col min="1" max="1" width="23.7109375" style="0" bestFit="1" customWidth="1"/>
    <col min="2" max="2" width="15.00390625" style="0" customWidth="1"/>
    <col min="3" max="3" width="15.421875" style="0" bestFit="1" customWidth="1"/>
    <col min="4" max="4" width="19.140625" style="0" customWidth="1"/>
    <col min="5" max="5" width="13.8515625" style="0" bestFit="1" customWidth="1"/>
  </cols>
  <sheetData>
    <row r="1" ht="15">
      <c r="A1" s="111" t="s">
        <v>146</v>
      </c>
    </row>
    <row r="2" ht="12.75">
      <c r="A2" s="1" t="s">
        <v>203</v>
      </c>
    </row>
    <row r="3" ht="12.75">
      <c r="A3" s="1"/>
    </row>
    <row r="4" ht="12.75">
      <c r="A4" s="1"/>
    </row>
    <row r="5" ht="12.75">
      <c r="A5" s="1" t="s">
        <v>126</v>
      </c>
    </row>
    <row r="7" spans="1:6" ht="38.25">
      <c r="A7" s="486" t="s">
        <v>129</v>
      </c>
      <c r="B7" s="487"/>
      <c r="C7" s="60" t="s">
        <v>44</v>
      </c>
      <c r="D7" s="102" t="s">
        <v>123</v>
      </c>
      <c r="E7" s="60" t="s">
        <v>45</v>
      </c>
      <c r="F7" s="10" t="s">
        <v>17</v>
      </c>
    </row>
    <row r="8" spans="1:6" ht="12.75">
      <c r="A8" s="386"/>
      <c r="B8" s="388"/>
      <c r="C8" s="171"/>
      <c r="D8" s="171"/>
      <c r="E8" s="171"/>
      <c r="F8" s="61">
        <f>C8*D8*E8</f>
        <v>0</v>
      </c>
    </row>
    <row r="9" spans="1:6" ht="12.75">
      <c r="A9" s="386"/>
      <c r="B9" s="388"/>
      <c r="C9" s="175"/>
      <c r="D9" s="175"/>
      <c r="E9" s="175"/>
      <c r="F9" s="61">
        <f>C9*D9*E9</f>
        <v>0</v>
      </c>
    </row>
    <row r="10" spans="1:6" ht="12.75">
      <c r="A10" s="386"/>
      <c r="B10" s="388"/>
      <c r="C10" s="169"/>
      <c r="D10" s="169"/>
      <c r="E10" s="169"/>
      <c r="F10" s="61">
        <f>C10*D10*E10</f>
        <v>0</v>
      </c>
    </row>
    <row r="11" spans="1:6" ht="13.5" thickBot="1">
      <c r="A11" s="386"/>
      <c r="B11" s="388"/>
      <c r="C11" s="169"/>
      <c r="D11" s="169"/>
      <c r="E11" s="169"/>
      <c r="F11" s="61">
        <f>C11*D11*E11</f>
        <v>0</v>
      </c>
    </row>
    <row r="12" spans="2:6" ht="13.5" thickBot="1">
      <c r="B12" s="8" t="s">
        <v>138</v>
      </c>
      <c r="C12" s="8"/>
      <c r="D12" s="8"/>
      <c r="E12" s="8"/>
      <c r="F12" s="9">
        <f>F8+F9+F10+F11</f>
        <v>0</v>
      </c>
    </row>
    <row r="19" ht="12.75">
      <c r="A19" s="1" t="s">
        <v>43</v>
      </c>
    </row>
    <row r="21" spans="1:6" ht="12.75">
      <c r="A21" s="486" t="s">
        <v>43</v>
      </c>
      <c r="B21" s="487"/>
      <c r="C21" s="60" t="s">
        <v>44</v>
      </c>
      <c r="D21" s="60" t="s">
        <v>54</v>
      </c>
      <c r="E21" s="60" t="s">
        <v>45</v>
      </c>
      <c r="F21" s="10" t="s">
        <v>17</v>
      </c>
    </row>
    <row r="22" spans="1:6" ht="12.75">
      <c r="A22" s="386"/>
      <c r="B22" s="388"/>
      <c r="C22" s="175"/>
      <c r="D22" s="175"/>
      <c r="E22" s="175"/>
      <c r="F22" s="61">
        <f>C22*D22*E22</f>
        <v>0</v>
      </c>
    </row>
    <row r="23" spans="1:6" ht="12.75">
      <c r="A23" s="386"/>
      <c r="B23" s="388"/>
      <c r="C23" s="175"/>
      <c r="D23" s="175"/>
      <c r="E23" s="175"/>
      <c r="F23" s="61">
        <f>C23*D23*E23</f>
        <v>0</v>
      </c>
    </row>
    <row r="24" spans="1:6" ht="12.75">
      <c r="A24" s="386"/>
      <c r="B24" s="388"/>
      <c r="C24" s="169"/>
      <c r="D24" s="169"/>
      <c r="E24" s="169"/>
      <c r="F24" s="61">
        <f>C24*D24*E24</f>
        <v>0</v>
      </c>
    </row>
    <row r="25" spans="1:6" ht="12.75">
      <c r="A25" s="386"/>
      <c r="B25" s="388"/>
      <c r="C25" s="169"/>
      <c r="D25" s="169"/>
      <c r="E25" s="169"/>
      <c r="F25" s="61">
        <f>C25*D25*E25</f>
        <v>0</v>
      </c>
    </row>
    <row r="26" spans="2:6" ht="12.75">
      <c r="B26" s="8" t="s">
        <v>139</v>
      </c>
      <c r="C26" s="8"/>
      <c r="D26" s="8"/>
      <c r="E26" s="11"/>
      <c r="F26" s="31">
        <f>F22+F23+F24+F25</f>
        <v>0</v>
      </c>
    </row>
    <row r="31" ht="12.75">
      <c r="B31" s="17" t="s">
        <v>19</v>
      </c>
    </row>
    <row r="32" ht="12.75">
      <c r="B32" s="18"/>
    </row>
    <row r="33" spans="2:4" ht="12.75">
      <c r="B33" t="s">
        <v>20</v>
      </c>
      <c r="C33" s="19"/>
      <c r="D33" s="176"/>
    </row>
    <row r="34" spans="2:4" ht="12.75">
      <c r="B34" t="s">
        <v>21</v>
      </c>
      <c r="C34" s="19"/>
      <c r="D34" s="176"/>
    </row>
    <row r="35" ht="12.75">
      <c r="B35" s="20" t="s">
        <v>22</v>
      </c>
    </row>
  </sheetData>
  <sheetProtection sheet="1" formatCells="0" formatColumns="0" formatRows="0" insertColumns="0" insertRows="0"/>
  <mergeCells count="10">
    <mergeCell ref="A7:B7"/>
    <mergeCell ref="A8:B8"/>
    <mergeCell ref="A9:B9"/>
    <mergeCell ref="A10:B10"/>
    <mergeCell ref="A25:B25"/>
    <mergeCell ref="A22:B22"/>
    <mergeCell ref="A23:B23"/>
    <mergeCell ref="A21:B21"/>
    <mergeCell ref="A11:B11"/>
    <mergeCell ref="A24:B24"/>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9. September 2011</oddFooter>
  </headerFooter>
  <legacyDrawing r:id="rId2"/>
</worksheet>
</file>

<file path=xl/worksheets/sheet9.xml><?xml version="1.0" encoding="utf-8"?>
<worksheet xmlns="http://schemas.openxmlformats.org/spreadsheetml/2006/main" xmlns:r="http://schemas.openxmlformats.org/officeDocument/2006/relationships">
  <sheetPr codeName="Tabelle9">
    <tabColor indexed="13"/>
  </sheetPr>
  <dimension ref="A1:J38"/>
  <sheetViews>
    <sheetView showGridLines="0" view="pageBreakPreview" zoomScaleSheetLayoutView="100" zoomScalePageLayoutView="0" workbookViewId="0" topLeftCell="A1">
      <selection activeCell="G29" sqref="G29"/>
    </sheetView>
  </sheetViews>
  <sheetFormatPr defaultColWidth="11.421875" defaultRowHeight="12.75"/>
  <cols>
    <col min="1" max="1" width="33.7109375" style="0" bestFit="1" customWidth="1"/>
    <col min="2" max="2" width="10.00390625" style="0" customWidth="1"/>
    <col min="3" max="3" width="13.8515625" style="0" customWidth="1"/>
    <col min="4" max="4" width="22.00390625" style="0" customWidth="1"/>
    <col min="5" max="5" width="11.00390625" style="0" customWidth="1"/>
    <col min="6" max="6" width="15.140625" style="0" customWidth="1"/>
    <col min="7" max="7" width="21.8515625" style="0" customWidth="1"/>
    <col min="10" max="10" width="25.00390625" style="0" customWidth="1"/>
  </cols>
  <sheetData>
    <row r="1" spans="1:2" ht="12.75">
      <c r="A1" s="99" t="s">
        <v>119</v>
      </c>
      <c r="B1" s="100"/>
    </row>
    <row r="2" ht="12.75">
      <c r="A2" s="1" t="s">
        <v>131</v>
      </c>
    </row>
    <row r="4" spans="1:10" ht="28.5" customHeight="1">
      <c r="A4" s="102" t="s">
        <v>130</v>
      </c>
      <c r="B4" s="102" t="s">
        <v>44</v>
      </c>
      <c r="C4" s="102" t="s">
        <v>124</v>
      </c>
      <c r="D4" s="102" t="s">
        <v>45</v>
      </c>
      <c r="E4" s="102" t="s">
        <v>86</v>
      </c>
      <c r="F4" s="102" t="s">
        <v>92</v>
      </c>
      <c r="G4" s="149" t="s">
        <v>56</v>
      </c>
      <c r="H4" s="32" t="s">
        <v>15</v>
      </c>
      <c r="I4" s="456" t="s">
        <v>164</v>
      </c>
      <c r="J4" s="455"/>
    </row>
    <row r="5" spans="1:10" ht="12.75">
      <c r="A5" s="21">
        <f>'2.1-2.4Unterhaltsgeld - SV TN'!A8:B8</f>
        <v>0</v>
      </c>
      <c r="B5" s="59">
        <f>'2.1-2.4Unterhaltsgeld - SV TN'!C8</f>
        <v>0</v>
      </c>
      <c r="C5" s="103">
        <f>'2.1-2.4Unterhaltsgeld - SV TN'!D8</f>
        <v>0</v>
      </c>
      <c r="D5" s="39">
        <f>'2.1-2.4Unterhaltsgeld - SV TN'!E8</f>
        <v>0</v>
      </c>
      <c r="E5" s="61">
        <f>'2.1-2.4Unterhaltsgeld - SV TN'!F8</f>
        <v>0</v>
      </c>
      <c r="F5" s="61">
        <f>B5*C5*D5</f>
        <v>0</v>
      </c>
      <c r="G5" s="61">
        <f>IF(F5&lt;E5,F5,E5)</f>
        <v>0</v>
      </c>
      <c r="H5" s="6">
        <f>F5-E5</f>
        <v>0</v>
      </c>
      <c r="I5" s="455"/>
      <c r="J5" s="455"/>
    </row>
    <row r="6" spans="1:10" ht="12.75">
      <c r="A6" s="21">
        <f>'2.1-2.4Unterhaltsgeld - SV TN'!A9:B9</f>
        <v>0</v>
      </c>
      <c r="B6" s="59">
        <f>'2.1-2.4Unterhaltsgeld - SV TN'!C9</f>
        <v>0</v>
      </c>
      <c r="C6" s="103">
        <f>'2.1-2.4Unterhaltsgeld - SV TN'!D9</f>
        <v>0</v>
      </c>
      <c r="D6" s="39">
        <f>'2.1-2.4Unterhaltsgeld - SV TN'!E9</f>
        <v>0</v>
      </c>
      <c r="E6" s="61">
        <f>'2.1-2.4Unterhaltsgeld - SV TN'!F9</f>
        <v>0</v>
      </c>
      <c r="F6" s="61">
        <f>B6*C6*D6</f>
        <v>0</v>
      </c>
      <c r="G6" s="61">
        <f>IF(F6&lt;E6,F6,E6)</f>
        <v>0</v>
      </c>
      <c r="H6" s="6">
        <f>F6-E6</f>
        <v>0</v>
      </c>
      <c r="I6" s="455"/>
      <c r="J6" s="455"/>
    </row>
    <row r="7" spans="1:10" ht="12.75">
      <c r="A7" s="21">
        <f>'2.1-2.4Unterhaltsgeld - SV TN'!A10:B10</f>
        <v>0</v>
      </c>
      <c r="B7" s="59">
        <f>'2.1-2.4Unterhaltsgeld - SV TN'!C10</f>
        <v>0</v>
      </c>
      <c r="C7" s="103">
        <f>'2.1-2.4Unterhaltsgeld - SV TN'!D10</f>
        <v>0</v>
      </c>
      <c r="D7" s="39">
        <f>'2.1-2.4Unterhaltsgeld - SV TN'!E10</f>
        <v>0</v>
      </c>
      <c r="E7" s="61">
        <f>'2.1-2.4Unterhaltsgeld - SV TN'!F10</f>
        <v>0</v>
      </c>
      <c r="F7" s="61">
        <f>B7*C7*D7</f>
        <v>0</v>
      </c>
      <c r="G7" s="61">
        <f>IF(F7&lt;E7,F7,E7)</f>
        <v>0</v>
      </c>
      <c r="H7" s="6">
        <f>F7-E7</f>
        <v>0</v>
      </c>
      <c r="I7" s="455"/>
      <c r="J7" s="455"/>
    </row>
    <row r="8" spans="1:10" ht="13.5" thickBot="1">
      <c r="A8" s="21">
        <f>'2.1-2.4Unterhaltsgeld - SV TN'!A11:B11</f>
        <v>0</v>
      </c>
      <c r="B8" s="59">
        <f>'2.1-2.4Unterhaltsgeld - SV TN'!C11</f>
        <v>0</v>
      </c>
      <c r="C8" s="103">
        <f>'2.1-2.4Unterhaltsgeld - SV TN'!D11</f>
        <v>0</v>
      </c>
      <c r="D8" s="39">
        <f>'2.1-2.4Unterhaltsgeld - SV TN'!E11</f>
        <v>0</v>
      </c>
      <c r="E8" s="61">
        <f>'2.1-2.4Unterhaltsgeld - SV TN'!F11</f>
        <v>0</v>
      </c>
      <c r="F8" s="61">
        <f>B8*C8*D8</f>
        <v>0</v>
      </c>
      <c r="G8" s="61">
        <f>IF(F8&lt;E8,F8,E8)</f>
        <v>0</v>
      </c>
      <c r="H8" s="6">
        <f>F8-E8</f>
        <v>0</v>
      </c>
      <c r="I8" s="455"/>
      <c r="J8" s="455"/>
    </row>
    <row r="9" spans="2:8" ht="13.5" thickBot="1">
      <c r="B9" s="8" t="s">
        <v>138</v>
      </c>
      <c r="C9" s="8"/>
      <c r="D9" s="8"/>
      <c r="E9" s="9">
        <f>E5+E6+E7+E8</f>
        <v>0</v>
      </c>
      <c r="F9" s="9">
        <f>F5+F6+F7+F8</f>
        <v>0</v>
      </c>
      <c r="G9" s="9">
        <f>G5+G6+G7+G8</f>
        <v>0</v>
      </c>
      <c r="H9" s="9">
        <f>H5+H6+H7+H8</f>
        <v>0</v>
      </c>
    </row>
    <row r="14" ht="12.75">
      <c r="A14" s="1" t="s">
        <v>43</v>
      </c>
    </row>
    <row r="16" spans="1:10" ht="38.25">
      <c r="A16" s="102" t="s">
        <v>43</v>
      </c>
      <c r="B16" s="102" t="s">
        <v>40</v>
      </c>
      <c r="C16" s="231" t="s">
        <v>192</v>
      </c>
      <c r="D16" s="102" t="s">
        <v>45</v>
      </c>
      <c r="E16" s="102" t="s">
        <v>86</v>
      </c>
      <c r="F16" s="102" t="s">
        <v>92</v>
      </c>
      <c r="G16" s="102" t="s">
        <v>56</v>
      </c>
      <c r="H16" s="32" t="s">
        <v>15</v>
      </c>
      <c r="I16" s="456" t="s">
        <v>165</v>
      </c>
      <c r="J16" s="455"/>
    </row>
    <row r="17" spans="1:10" ht="12.75">
      <c r="A17" s="21">
        <f>'2.1-2.4Unterhaltsgeld - SV TN'!A22:B22</f>
        <v>0</v>
      </c>
      <c r="B17" s="62">
        <f>'2.1-2.4Unterhaltsgeld - SV TN'!C22</f>
        <v>0</v>
      </c>
      <c r="C17" s="232"/>
      <c r="D17" s="39">
        <f>'2.1-2.4Unterhaltsgeld - SV TN'!E22</f>
        <v>0</v>
      </c>
      <c r="E17" s="61">
        <f>'2.1-2.4Unterhaltsgeld - SV TN'!F22</f>
        <v>0</v>
      </c>
      <c r="F17" s="61">
        <f>B17*C17*D17</f>
        <v>0</v>
      </c>
      <c r="G17" s="61">
        <f>IF(F17&lt;E17,F17,E17)</f>
        <v>0</v>
      </c>
      <c r="H17" s="85">
        <f>G17-E17</f>
        <v>0</v>
      </c>
      <c r="I17" s="455"/>
      <c r="J17" s="455"/>
    </row>
    <row r="18" spans="1:10" ht="12.75">
      <c r="A18" s="21">
        <f>'2.1-2.4Unterhaltsgeld - SV TN'!A23:B23</f>
        <v>0</v>
      </c>
      <c r="B18" s="62">
        <f>'2.1-2.4Unterhaltsgeld - SV TN'!C23</f>
        <v>0</v>
      </c>
      <c r="C18" s="219"/>
      <c r="D18" s="39">
        <f>'2.1-2.4Unterhaltsgeld - SV TN'!E23</f>
        <v>0</v>
      </c>
      <c r="E18" s="61">
        <f>'2.1-2.4Unterhaltsgeld - SV TN'!F23</f>
        <v>0</v>
      </c>
      <c r="F18" s="61">
        <f>B18*C18*D18</f>
        <v>0</v>
      </c>
      <c r="G18" s="61">
        <f>IF(F18&lt;E18,F18,E18)</f>
        <v>0</v>
      </c>
      <c r="H18" s="85">
        <f>G18-E18</f>
        <v>0</v>
      </c>
      <c r="I18" s="455"/>
      <c r="J18" s="455"/>
    </row>
    <row r="19" spans="1:10" ht="12.75">
      <c r="A19" s="21">
        <f>'2.1-2.4Unterhaltsgeld - SV TN'!A24:B24</f>
        <v>0</v>
      </c>
      <c r="B19" s="62">
        <f>'2.1-2.4Unterhaltsgeld - SV TN'!C24</f>
        <v>0</v>
      </c>
      <c r="C19" s="219"/>
      <c r="D19" s="39">
        <f>'2.1-2.4Unterhaltsgeld - SV TN'!E24</f>
        <v>0</v>
      </c>
      <c r="E19" s="61">
        <f>'2.1-2.4Unterhaltsgeld - SV TN'!F24</f>
        <v>0</v>
      </c>
      <c r="F19" s="61">
        <f>B19*C19*D19</f>
        <v>0</v>
      </c>
      <c r="G19" s="61">
        <f>IF(F19&lt;E19,F19,E19)</f>
        <v>0</v>
      </c>
      <c r="H19" s="85">
        <f>G19-E19</f>
        <v>0</v>
      </c>
      <c r="I19" s="455"/>
      <c r="J19" s="455"/>
    </row>
    <row r="20" spans="1:10" ht="12.75">
      <c r="A20" s="21">
        <f>'2.1-2.4Unterhaltsgeld - SV TN'!A25:B25</f>
        <v>0</v>
      </c>
      <c r="B20" s="62">
        <f>'2.1-2.4Unterhaltsgeld - SV TN'!C25</f>
        <v>0</v>
      </c>
      <c r="C20" s="219"/>
      <c r="D20" s="39">
        <f>'2.1-2.4Unterhaltsgeld - SV TN'!E25</f>
        <v>0</v>
      </c>
      <c r="E20" s="61">
        <f>'2.1-2.4Unterhaltsgeld - SV TN'!F25</f>
        <v>0</v>
      </c>
      <c r="F20" s="61">
        <f>B20*C20*D20</f>
        <v>0</v>
      </c>
      <c r="G20" s="61">
        <f>IF(F20&lt;E20,F20,E20)</f>
        <v>0</v>
      </c>
      <c r="H20" s="85">
        <f>G20-E20</f>
        <v>0</v>
      </c>
      <c r="I20" s="455"/>
      <c r="J20" s="455"/>
    </row>
    <row r="21" spans="2:8" ht="12.75">
      <c r="B21" s="8" t="s">
        <v>139</v>
      </c>
      <c r="C21" s="8"/>
      <c r="D21" s="8"/>
      <c r="E21" s="31">
        <f>E17+E18+E19+E20</f>
        <v>0</v>
      </c>
      <c r="F21" s="31">
        <f>F17+F18+F19+F20</f>
        <v>0</v>
      </c>
      <c r="G21" s="31">
        <f>G17+G18+G19+G20</f>
        <v>0</v>
      </c>
      <c r="H21" s="31">
        <f>H17+H18+H19+H20</f>
        <v>0</v>
      </c>
    </row>
    <row r="24" ht="13.5" thickBot="1"/>
    <row r="25" spans="1:9" ht="13.5" thickBot="1">
      <c r="A25" s="23"/>
      <c r="B25" s="191" t="s">
        <v>19</v>
      </c>
      <c r="E25" s="114" t="s">
        <v>161</v>
      </c>
      <c r="F25" s="115"/>
      <c r="G25" s="115"/>
      <c r="H25" s="115"/>
      <c r="I25" s="116"/>
    </row>
    <row r="26" spans="2:9" ht="12.75">
      <c r="B26" s="18"/>
      <c r="E26" s="129" t="s">
        <v>156</v>
      </c>
      <c r="F26" s="23"/>
      <c r="G26" s="23"/>
      <c r="H26" s="144" t="s">
        <v>62</v>
      </c>
      <c r="I26" s="142"/>
    </row>
    <row r="27" spans="2:9" ht="13.5" thickBot="1">
      <c r="B27" t="s">
        <v>20</v>
      </c>
      <c r="C27" s="19"/>
      <c r="E27" s="121"/>
      <c r="F27" s="122"/>
      <c r="G27" s="122"/>
      <c r="H27" s="122" t="s">
        <v>63</v>
      </c>
      <c r="I27" s="127"/>
    </row>
    <row r="28" spans="2:7" ht="13.5" thickBot="1">
      <c r="B28" t="s">
        <v>21</v>
      </c>
      <c r="C28" s="19"/>
      <c r="E28" s="141" t="s">
        <v>163</v>
      </c>
      <c r="F28" s="23"/>
      <c r="G28" s="142"/>
    </row>
    <row r="29" spans="2:7" ht="13.5" thickBot="1">
      <c r="B29" s="20" t="s">
        <v>22</v>
      </c>
      <c r="E29" s="119"/>
      <c r="F29" s="115"/>
      <c r="G29" s="143">
        <f>G9+G21</f>
        <v>0</v>
      </c>
    </row>
    <row r="32" ht="12.75">
      <c r="D32" s="23"/>
    </row>
    <row r="34" ht="13.5" thickBot="1"/>
    <row r="35" spans="1:4" ht="12.75">
      <c r="A35" s="434" t="s">
        <v>181</v>
      </c>
      <c r="B35" s="435"/>
      <c r="C35" s="435"/>
      <c r="D35" s="436"/>
    </row>
    <row r="36" spans="1:4" ht="12.75">
      <c r="A36" s="437"/>
      <c r="B36" s="439"/>
      <c r="C36" s="439"/>
      <c r="D36" s="440"/>
    </row>
    <row r="37" spans="1:4" ht="12.75">
      <c r="A37" s="437"/>
      <c r="B37" s="439"/>
      <c r="C37" s="439"/>
      <c r="D37" s="440"/>
    </row>
    <row r="38" spans="1:4" ht="13.5" thickBot="1">
      <c r="A38" s="441"/>
      <c r="B38" s="442"/>
      <c r="C38" s="442"/>
      <c r="D38" s="443"/>
    </row>
  </sheetData>
  <sheetProtection password="DC96" sheet="1"/>
  <protectedRanges>
    <protectedRange sqref="B5:D8 F5:F8" name="Bereich1"/>
  </protectedRanges>
  <mergeCells count="11">
    <mergeCell ref="A35:D38"/>
    <mergeCell ref="I20:J20"/>
    <mergeCell ref="I8:J8"/>
    <mergeCell ref="I16:J16"/>
    <mergeCell ref="I17:J17"/>
    <mergeCell ref="I18:J18"/>
    <mergeCell ref="I4:J4"/>
    <mergeCell ref="I5:J5"/>
    <mergeCell ref="I6:J6"/>
    <mergeCell ref="I7:J7"/>
    <mergeCell ref="I19:J19"/>
  </mergeCells>
  <printOptions/>
  <pageMargins left="0.3937007874015748" right="0.3937007874015748" top="0.1968503937007874" bottom="0.1968503937007874" header="0.5118110236220472" footer="0.5118110236220472"/>
  <pageSetup horizontalDpi="600" verticalDpi="600" orientation="landscape" paperSize="9" scale="70" r:id="rId3"/>
  <headerFooter alignWithMargins="0">
    <oddFooter>&amp;L&amp;6Investitions- und Förderbank Niedersachsen - NBank Günther-Wagner-Allee  12-16  30177 Hannover 
Telefon 0511. 30031-0 Telefax 0511. 30031-300  info@nbank.de  www.nbank.de &amp;R&amp;6Arbeit durch Qualifizierung (AdQ)
Stand: 21. Februar 2011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Erläuterungen zum F-Plan</dc:title>
  <dc:subject/>
  <dc:creator>Dennis Hoffmann</dc:creator>
  <cp:keywords>ADQ Arbeit durch Qualifizierung/Bürgerarbeit</cp:keywords>
  <dc:description/>
  <cp:lastModifiedBy>Petersen, Beate</cp:lastModifiedBy>
  <cp:lastPrinted>2014-03-03T12:45:38Z</cp:lastPrinted>
  <dcterms:created xsi:type="dcterms:W3CDTF">2010-09-22T11:36:49Z</dcterms:created>
  <dcterms:modified xsi:type="dcterms:W3CDTF">2015-09-16T09:20:28Z</dcterms:modified>
  <cp:category>vgl. Tickets 2011092712000275;2011090912000201</cp:category>
  <cp:version/>
  <cp:contentType/>
  <cp:contentStatus/>
</cp:coreProperties>
</file>